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Z:\MATTERS BY DOCKET\L.P.S.C\X-36326 2022 Reports of ELL MISO Renewal\Pleadings\Entergy\2022-06-29 ELL Annual Report\CD burned - PUBLIC\"/>
    </mc:Choice>
  </mc:AlternateContent>
  <xr:revisionPtr revIDLastSave="0" documentId="13_ncr:1_{7C38855A-6669-4B25-976C-87FEFEA11C90}" xr6:coauthVersionLast="47" xr6:coauthVersionMax="47" xr10:uidLastSave="{00000000-0000-0000-0000-000000000000}"/>
  <bookViews>
    <workbookView xWindow="-120" yWindow="-120" windowWidth="29040" windowHeight="15840" activeTab="2" xr2:uid="{852650E4-B1BB-4688-A7B0-EC10288FE69B}"/>
  </bookViews>
  <sheets>
    <sheet name="Transmission Revenues" sheetId="2" r:id="rId1"/>
    <sheet name="Transmission Charges (Expenses)" sheetId="1" r:id="rId2"/>
    <sheet name="Energy and Capacity"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 i="3" l="1"/>
  <c r="I4" i="3"/>
  <c r="G4" i="3"/>
  <c r="H4" i="3" s="1"/>
  <c r="J3" i="3"/>
  <c r="I3" i="3"/>
  <c r="G3" i="3"/>
  <c r="H3" i="3" s="1"/>
  <c r="K3" i="1"/>
  <c r="F4" i="1"/>
  <c r="H8" i="1" l="1"/>
  <c r="H7" i="1"/>
  <c r="H6" i="1"/>
  <c r="H3" i="1"/>
  <c r="I3" i="1" s="1"/>
  <c r="H3" i="2"/>
  <c r="H4" i="2"/>
  <c r="H5" i="2"/>
  <c r="H6" i="2"/>
  <c r="H7" i="2"/>
  <c r="H8" i="2"/>
  <c r="H9" i="2"/>
  <c r="H10" i="2"/>
  <c r="H11" i="2"/>
  <c r="H12" i="2"/>
  <c r="H2" i="2"/>
  <c r="J6" i="1"/>
  <c r="J10" i="1"/>
  <c r="K10" i="1"/>
  <c r="J11" i="1"/>
  <c r="H2" i="1"/>
  <c r="I2" i="1" s="1"/>
  <c r="H5" i="1"/>
  <c r="H9" i="1"/>
  <c r="H10" i="1"/>
  <c r="I10" i="1" s="1"/>
  <c r="C13" i="2"/>
  <c r="D13" i="2"/>
  <c r="E13" i="2"/>
  <c r="F13" i="2"/>
  <c r="C4" i="1"/>
  <c r="D4" i="1"/>
  <c r="D12" i="1" s="1"/>
  <c r="E4" i="1"/>
  <c r="E12" i="1" s="1"/>
  <c r="K2" i="1"/>
  <c r="K6" i="1"/>
  <c r="J7" i="1"/>
  <c r="J9" i="1"/>
  <c r="J5" i="1"/>
  <c r="H13" i="2" l="1"/>
  <c r="I8" i="1"/>
  <c r="I7" i="1"/>
  <c r="K5" i="1"/>
  <c r="I6" i="1"/>
  <c r="K7" i="1"/>
  <c r="I5" i="1"/>
  <c r="I9" i="1"/>
  <c r="J2" i="1"/>
  <c r="K8" i="1"/>
  <c r="K9" i="1"/>
  <c r="J8" i="1"/>
  <c r="H4" i="1"/>
  <c r="C12" i="1"/>
  <c r="H12" i="1" s="1"/>
  <c r="I4" i="1" l="1"/>
  <c r="J4" i="1"/>
  <c r="K4" i="1"/>
  <c r="J4" i="2" l="1"/>
  <c r="J5" i="2"/>
  <c r="J6" i="2"/>
  <c r="J8" i="2"/>
  <c r="J10" i="2"/>
  <c r="J12" i="2"/>
  <c r="F12" i="1" l="1"/>
  <c r="J3" i="1"/>
  <c r="I2" i="2"/>
  <c r="I9" i="2"/>
  <c r="K2" i="2"/>
  <c r="I11" i="2"/>
  <c r="I7" i="2"/>
  <c r="I3" i="2"/>
  <c r="I6" i="2"/>
  <c r="K9" i="2"/>
  <c r="I10" i="2"/>
  <c r="K5" i="2"/>
  <c r="I5" i="2"/>
  <c r="J2" i="2"/>
  <c r="K12" i="2"/>
  <c r="K8" i="2"/>
  <c r="K4" i="2"/>
  <c r="I12" i="2"/>
  <c r="I8" i="2"/>
  <c r="I4" i="2"/>
  <c r="K11" i="2"/>
  <c r="K7" i="2"/>
  <c r="K3" i="2"/>
  <c r="K10" i="2"/>
  <c r="K6" i="2"/>
  <c r="J11" i="2"/>
  <c r="J13" i="2"/>
  <c r="J3" i="2"/>
  <c r="J7" i="2"/>
  <c r="J9" i="2"/>
  <c r="I12" i="1" l="1"/>
  <c r="J12" i="1"/>
  <c r="K12" i="1"/>
  <c r="K13" i="2"/>
  <c r="I13" i="2"/>
</calcChain>
</file>

<file path=xl/sharedStrings.xml><?xml version="1.0" encoding="utf-8"?>
<sst xmlns="http://schemas.openxmlformats.org/spreadsheetml/2006/main" count="83" uniqueCount="61">
  <si>
    <t>FERC Account Number</t>
  </si>
  <si>
    <t>MISO Rate Schedule</t>
  </si>
  <si>
    <t>MISO Schedule 10 Admin Charges</t>
  </si>
  <si>
    <t>5618BB</t>
  </si>
  <si>
    <t>MISO Attachment BB - Compensation for Rescheduling Generator Outages</t>
  </si>
  <si>
    <t>565 Accounts Subtotal</t>
  </si>
  <si>
    <t>See details below*</t>
  </si>
  <si>
    <t xml:space="preserve">Network Customer Transmission Expense </t>
  </si>
  <si>
    <t xml:space="preserve">565S41 </t>
  </si>
  <si>
    <t>Sch 41 - Network Customer Transmission Expense (Storm Securitization charges paid to ENOL)</t>
  </si>
  <si>
    <t xml:space="preserve">565SC1 </t>
  </si>
  <si>
    <t>Sch 1 Network Customer Transmission Expense (Scheduling System Control And Dispatch Service )</t>
  </si>
  <si>
    <t xml:space="preserve">565SC2 </t>
  </si>
  <si>
    <t xml:space="preserve">Sch 2 ELL Customer Transmission Expense (Reactive Supply and Voltage Control) </t>
  </si>
  <si>
    <t>565SC9</t>
  </si>
  <si>
    <t>Sch 9 Network Customer Transmission Expense (ELL NITS paid to Cleco and ENOL)</t>
  </si>
  <si>
    <t>TOTAL</t>
  </si>
  <si>
    <t>SCH 11 Wholesale Distribution Service</t>
  </si>
  <si>
    <t>SRMPA/NISCO Wholesale Revenue</t>
  </si>
  <si>
    <t>SCH 7 FIRM PTP – Short Term</t>
  </si>
  <si>
    <t>SCH 7 FIRM PTP – Long Term</t>
  </si>
  <si>
    <t>SCH 8 NON-FIRM PTP</t>
  </si>
  <si>
    <t>SCH 9 NETWORK</t>
  </si>
  <si>
    <t>SCH 41 STORM SECURITIZATION*</t>
  </si>
  <si>
    <t>SCH 42 INTEREST/AFUDC AMORTIZATION</t>
  </si>
  <si>
    <t>456TPZ</t>
  </si>
  <si>
    <t>payment from ENOI to ELL as a result of the system agreement termination</t>
  </si>
  <si>
    <t>SCH 1 SCHEDULING, CONTROL and DISPATCH</t>
  </si>
  <si>
    <t>SCH 2 REACTIVE SUPPLY and VOLTAGE CONTROL</t>
  </si>
  <si>
    <t>* Capacity dollars are a net expense of generator revenue and load costs</t>
  </si>
  <si>
    <t>ELL MISO Net Revenue (Expense) Dollars by Year</t>
  </si>
  <si>
    <t>Capacity*</t>
  </si>
  <si>
    <t>* Incudes Uplift, Ancillary, Losses, and Congestion costs as well as LMP costs</t>
  </si>
  <si>
    <t>Energy</t>
  </si>
  <si>
    <t>565S26</t>
  </si>
  <si>
    <t>Sch 26 Network Upgrade Charge From MISO Transmission Expansion Plan (MTEP)</t>
  </si>
  <si>
    <t>565S33</t>
  </si>
  <si>
    <t>Sch 33 Network Customer Transmission Expense</t>
  </si>
  <si>
    <t>Comments</t>
  </si>
  <si>
    <t>N/A</t>
  </si>
  <si>
    <t>Primarily due to an increase in the network rate</t>
  </si>
  <si>
    <t>Schedule 41 is fully amortized for ELL in June 2020 and the rate was set to zero effective June 2020.</t>
  </si>
  <si>
    <t>The increase in the Schedule 2 rate is primarily due to the J Wayne Leonard Power Station being added to (ELMP) Zone 29 per Docket ER20-2541 effective November 2020.</t>
  </si>
  <si>
    <t>Due to increases in the PTP rates and reserved capacity</t>
  </si>
  <si>
    <t>See note above</t>
  </si>
  <si>
    <t>increase in Schedule 10 rate; inclusive of FERC charges</t>
  </si>
  <si>
    <t>increase in the Schedule 26 rate</t>
  </si>
  <si>
    <t>implementation of Schedule 33 charge for ELL as a network customer in the CLEC TPZ effective March 2021</t>
  </si>
  <si>
    <t>increase in the Schedule 2 rate primarily due to the J Wayne Leonard Power Station being added to (ELMP) Zone 29 per Docket ER20-2541 effective November 2020</t>
  </si>
  <si>
    <t>See breakdown below</t>
  </si>
  <si>
    <t>Riverbend Feb. 2021 Att. BB recorded in Jul 2021
(Note: In the July 2021 billing cycle, MISO processed an Attachment BB recovery for Entergy's Riverbend unit for the February 2021 outage.  The approved amount of recovery is $5,143,569.35 which offsets the charge for ELL.)</t>
  </si>
  <si>
    <t>increase in the network rates in both the Cleco TPZ and ENO TPZ where ELL is a network customer</t>
  </si>
  <si>
    <t>2018-2020 Average
($)</t>
  </si>
  <si>
    <t>2021 compared with prior 3-year average
(%)</t>
  </si>
  <si>
    <t>Difference from 2020 to 2021
($)</t>
  </si>
  <si>
    <t>2021 compared with 2020
(%)</t>
  </si>
  <si>
    <t>January through December 2021
($)</t>
  </si>
  <si>
    <t>January through December 2020
($)</t>
  </si>
  <si>
    <t>January through December 2019
($)</t>
  </si>
  <si>
    <t>January through December 2018
($)</t>
  </si>
  <si>
    <t>The decrease in 2020 is primarily driven by Hurricane Laura.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</si>
</sst>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8"/>
      <name val="Calibri"/>
      <family val="2"/>
      <scheme val="minor"/>
    </font>
    <font>
      <b/>
      <i/>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rgb="FFA6A6A6"/>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8">
    <xf numFmtId="0" fontId="0" fillId="0" borderId="0" xfId="0"/>
    <xf numFmtId="0" fontId="3" fillId="2" borderId="0" xfId="0" applyFont="1" applyFill="1" applyBorder="1" applyAlignment="1">
      <alignment vertical="center"/>
    </xf>
    <xf numFmtId="0" fontId="3" fillId="2" borderId="0" xfId="0" applyFont="1" applyFill="1" applyBorder="1" applyAlignment="1">
      <alignment vertical="center" wrapText="1"/>
    </xf>
    <xf numFmtId="164" fontId="0" fillId="0" borderId="0" xfId="1" applyNumberFormat="1" applyFont="1" applyBorder="1"/>
    <xf numFmtId="0" fontId="2" fillId="0" borderId="0" xfId="0" applyFont="1" applyBorder="1" applyAlignment="1">
      <alignment horizontal="center" vertical="center" wrapText="1"/>
    </xf>
    <xf numFmtId="0" fontId="0" fillId="0" borderId="0" xfId="0" applyFont="1" applyBorder="1"/>
    <xf numFmtId="0" fontId="2" fillId="0" borderId="0" xfId="0" applyFont="1" applyBorder="1" applyAlignment="1">
      <alignment vertical="center" wrapText="1"/>
    </xf>
    <xf numFmtId="0" fontId="0" fillId="0" borderId="0" xfId="0" applyFont="1" applyBorder="1" applyAlignment="1">
      <alignment horizontal="right"/>
    </xf>
    <xf numFmtId="0" fontId="0" fillId="0" borderId="0" xfId="0" applyFont="1" applyBorder="1" applyAlignment="1">
      <alignment horizontal="right" vertical="center"/>
    </xf>
    <xf numFmtId="0" fontId="0" fillId="0" borderId="0" xfId="0" applyFont="1" applyBorder="1" applyAlignment="1">
      <alignment vertical="center" wrapText="1"/>
    </xf>
    <xf numFmtId="0" fontId="0" fillId="0" borderId="0" xfId="0" applyFont="1" applyBorder="1" applyAlignment="1">
      <alignment horizontal="right" vertical="center" wrapText="1"/>
    </xf>
    <xf numFmtId="0" fontId="5" fillId="0" borderId="0" xfId="0" applyFont="1" applyBorder="1" applyAlignment="1">
      <alignment vertical="center" wrapText="1"/>
    </xf>
    <xf numFmtId="0" fontId="0" fillId="0" borderId="0" xfId="0" applyFont="1" applyBorder="1" applyAlignment="1"/>
    <xf numFmtId="4" fontId="0" fillId="0" borderId="0" xfId="0" applyNumberFormat="1" applyFont="1" applyBorder="1"/>
    <xf numFmtId="0" fontId="2" fillId="0" borderId="0" xfId="0" applyFont="1" applyBorder="1" applyAlignment="1"/>
    <xf numFmtId="44" fontId="0" fillId="0" borderId="0" xfId="2" applyFont="1" applyBorder="1" applyAlignment="1">
      <alignment horizontal="right" vertical="center" wrapText="1"/>
    </xf>
    <xf numFmtId="9" fontId="0" fillId="0" borderId="0" xfId="1" applyFont="1" applyFill="1" applyBorder="1"/>
    <xf numFmtId="9" fontId="2" fillId="0" borderId="0" xfId="1" applyFont="1" applyFill="1" applyBorder="1"/>
    <xf numFmtId="9" fontId="0" fillId="0" borderId="0" xfId="1" applyFont="1" applyFill="1" applyBorder="1" applyAlignment="1">
      <alignment horizontal="right"/>
    </xf>
    <xf numFmtId="0" fontId="0" fillId="0" borderId="0" xfId="0" applyFont="1" applyFill="1" applyBorder="1" applyAlignment="1">
      <alignment horizontal="right" vertical="center"/>
    </xf>
    <xf numFmtId="0" fontId="0"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0" fillId="0" borderId="0" xfId="0" applyFont="1" applyBorder="1" applyAlignment="1">
      <alignment wrapText="1"/>
    </xf>
    <xf numFmtId="0" fontId="6" fillId="0" borderId="0" xfId="0" applyFont="1" applyBorder="1" applyAlignment="1">
      <alignment wrapText="1"/>
    </xf>
    <xf numFmtId="0" fontId="0" fillId="0" borderId="0" xfId="0" applyAlignment="1">
      <alignment wrapText="1"/>
    </xf>
    <xf numFmtId="0" fontId="2" fillId="0" borderId="0" xfId="0" applyFont="1" applyBorder="1" applyAlignment="1">
      <alignment horizontal="center"/>
    </xf>
    <xf numFmtId="0" fontId="0" fillId="0" borderId="0" xfId="0" applyFont="1" applyBorder="1"/>
    <xf numFmtId="0" fontId="0" fillId="0" borderId="0" xfId="0" applyFont="1" applyBorder="1" applyAlignment="1"/>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352425</xdr:colOff>
      <xdr:row>13</xdr:row>
      <xdr:rowOff>114301</xdr:rowOff>
    </xdr:from>
    <xdr:to>
      <xdr:col>4</xdr:col>
      <xdr:colOff>0</xdr:colOff>
      <xdr:row>18</xdr:row>
      <xdr:rowOff>133351</xdr:rowOff>
    </xdr:to>
    <xdr:sp macro="" textlink="">
      <xdr:nvSpPr>
        <xdr:cNvPr id="2" name="TextBox 1">
          <a:extLst>
            <a:ext uri="{FF2B5EF4-FFF2-40B4-BE49-F238E27FC236}">
              <a16:creationId xmlns:a16="http://schemas.microsoft.com/office/drawing/2014/main" id="{F8543673-B160-4149-8B53-1BEDA1A5772C}"/>
            </a:ext>
          </a:extLst>
        </xdr:cNvPr>
        <xdr:cNvSpPr txBox="1"/>
      </xdr:nvSpPr>
      <xdr:spPr>
        <a:xfrm>
          <a:off x="352425" y="5448301"/>
          <a:ext cx="5924550" cy="971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Note:</a:t>
          </a:r>
          <a:r>
            <a:rPr lang="en-US" sz="1100" baseline="0"/>
            <a:t> Regarding the v</a:t>
          </a:r>
          <a:r>
            <a:rPr lang="en-US" sz="1100"/>
            <a:t>ariances in the FERC 565 Accounts,</a:t>
          </a:r>
          <a:r>
            <a:rPr lang="en-US" sz="1100" baseline="0"/>
            <a:t> p</a:t>
          </a:r>
          <a:r>
            <a:rPr lang="en-US" sz="1100"/>
            <a:t>rior to 2019, all MISO Transmission charges were recorded in account number 565000.  In 2019, separate sub accounts were created for each of the schedules, and beginning in 2020, account number 565000 is used only for Wholesale Distribution Services charges paid by ELL to Cleco and ENOL.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8DECF-5946-490C-8FDA-48929148F47C}">
  <sheetPr>
    <pageSetUpPr fitToPage="1"/>
  </sheetPr>
  <dimension ref="A1:L15"/>
  <sheetViews>
    <sheetView view="pageLayout" zoomScaleNormal="100" workbookViewId="0">
      <selection activeCell="G20" sqref="G20"/>
    </sheetView>
  </sheetViews>
  <sheetFormatPr defaultRowHeight="15" x14ac:dyDescent="0.25"/>
  <cols>
    <col min="1" max="1" width="12.85546875" style="7" bestFit="1" customWidth="1"/>
    <col min="2" max="2" width="35.42578125" style="5" customWidth="1"/>
    <col min="3" max="4" width="16.7109375" style="5" bestFit="1" customWidth="1"/>
    <col min="5" max="5" width="15.7109375" style="5" bestFit="1" customWidth="1"/>
    <col min="6" max="6" width="16.7109375" style="5" bestFit="1" customWidth="1"/>
    <col min="7" max="7" width="2.7109375" style="5" customWidth="1"/>
    <col min="8" max="8" width="16.7109375" style="5" bestFit="1" customWidth="1"/>
    <col min="9" max="9" width="16.42578125" style="5" customWidth="1"/>
    <col min="10" max="10" width="15.7109375" style="5" bestFit="1" customWidth="1"/>
    <col min="11" max="11" width="15" style="5" customWidth="1"/>
    <col min="12" max="12" width="36.85546875" style="5" customWidth="1"/>
    <col min="13" max="13" width="12.85546875" style="5" customWidth="1"/>
    <col min="14" max="16384" width="9.140625" style="5"/>
  </cols>
  <sheetData>
    <row r="1" spans="1:12" ht="60" x14ac:dyDescent="0.25">
      <c r="A1" s="4" t="s">
        <v>0</v>
      </c>
      <c r="B1" s="4" t="s">
        <v>1</v>
      </c>
      <c r="C1" s="4" t="s">
        <v>59</v>
      </c>
      <c r="D1" s="4" t="s">
        <v>58</v>
      </c>
      <c r="E1" s="4" t="s">
        <v>57</v>
      </c>
      <c r="F1" s="4" t="s">
        <v>56</v>
      </c>
      <c r="G1" s="1"/>
      <c r="H1" s="4" t="s">
        <v>52</v>
      </c>
      <c r="I1" s="4" t="s">
        <v>53</v>
      </c>
      <c r="J1" s="4" t="s">
        <v>54</v>
      </c>
      <c r="K1" s="4" t="s">
        <v>55</v>
      </c>
      <c r="L1" s="21" t="s">
        <v>38</v>
      </c>
    </row>
    <row r="2" spans="1:12" x14ac:dyDescent="0.25">
      <c r="A2" s="8">
        <v>456003</v>
      </c>
      <c r="B2" s="9" t="s">
        <v>17</v>
      </c>
      <c r="C2" s="15">
        <v>-1982954.3</v>
      </c>
      <c r="D2" s="15">
        <v>-1812815.45</v>
      </c>
      <c r="E2" s="15">
        <v>-1858357.75</v>
      </c>
      <c r="F2" s="15">
        <v>-1972500.13</v>
      </c>
      <c r="G2" s="1"/>
      <c r="H2" s="15">
        <f>AVERAGE(C2:E2)</f>
        <v>-1884709.1666666667</v>
      </c>
      <c r="I2" s="16">
        <f t="shared" ref="I2:I13" si="0">(F2/H2)-1</f>
        <v>4.6580642194573585E-2</v>
      </c>
      <c r="J2" s="15">
        <f>F2-E2</f>
        <v>-114142.37999999989</v>
      </c>
      <c r="K2" s="16">
        <f>F2/E2-1</f>
        <v>6.1421101507500353E-2</v>
      </c>
    </row>
    <row r="3" spans="1:12" ht="30" x14ac:dyDescent="0.25">
      <c r="A3" s="8">
        <v>456107</v>
      </c>
      <c r="B3" s="9" t="s">
        <v>18</v>
      </c>
      <c r="C3" s="15">
        <v>-10856774.640000001</v>
      </c>
      <c r="D3" s="15">
        <v>-11221217.24</v>
      </c>
      <c r="E3" s="15">
        <v>-9816749.5199999996</v>
      </c>
      <c r="F3" s="15">
        <v>-12663318.5</v>
      </c>
      <c r="G3" s="1"/>
      <c r="H3" s="15">
        <f t="shared" ref="H3:H13" si="1">AVERAGE(C3:E3)</f>
        <v>-10631580.466666667</v>
      </c>
      <c r="I3" s="16">
        <f t="shared" si="0"/>
        <v>0.19110404513265622</v>
      </c>
      <c r="J3" s="15">
        <f t="shared" ref="J3:J13" si="2">F3-E3</f>
        <v>-2846568.9800000004</v>
      </c>
      <c r="K3" s="16">
        <f t="shared" ref="K3:K13" si="3">F3/E3-1</f>
        <v>0.28997062359598647</v>
      </c>
      <c r="L3" s="24" t="s">
        <v>60</v>
      </c>
    </row>
    <row r="4" spans="1:12" ht="30" x14ac:dyDescent="0.25">
      <c r="A4" s="8">
        <v>456136</v>
      </c>
      <c r="B4" s="9" t="s">
        <v>19</v>
      </c>
      <c r="C4" s="15">
        <v>-355194.98</v>
      </c>
      <c r="D4" s="15">
        <v>-142284.13</v>
      </c>
      <c r="E4" s="15">
        <v>-210616.77</v>
      </c>
      <c r="F4" s="15">
        <v>-412264.75000000012</v>
      </c>
      <c r="G4" s="1"/>
      <c r="H4" s="15">
        <f t="shared" si="1"/>
        <v>-236031.96</v>
      </c>
      <c r="I4" s="16">
        <f t="shared" si="0"/>
        <v>0.74664799631372003</v>
      </c>
      <c r="J4" s="15">
        <f t="shared" si="2"/>
        <v>-201647.98000000013</v>
      </c>
      <c r="K4" s="16">
        <f t="shared" si="3"/>
        <v>0.95741654380133223</v>
      </c>
      <c r="L4" s="22" t="s">
        <v>43</v>
      </c>
    </row>
    <row r="5" spans="1:12" x14ac:dyDescent="0.25">
      <c r="A5" s="8">
        <v>456137</v>
      </c>
      <c r="B5" s="9" t="s">
        <v>20</v>
      </c>
      <c r="C5" s="15">
        <v>-6576139.0300000003</v>
      </c>
      <c r="D5" s="15">
        <v>-7383959.2300000004</v>
      </c>
      <c r="E5" s="15">
        <v>-7133728.8700000001</v>
      </c>
      <c r="F5" s="15">
        <v>-9266462.25</v>
      </c>
      <c r="G5" s="1"/>
      <c r="H5" s="15">
        <f t="shared" si="1"/>
        <v>-7031275.7100000009</v>
      </c>
      <c r="I5" s="16">
        <f t="shared" si="0"/>
        <v>0.31789203441717961</v>
      </c>
      <c r="J5" s="15">
        <f t="shared" si="2"/>
        <v>-2132733.38</v>
      </c>
      <c r="K5" s="16">
        <f t="shared" si="3"/>
        <v>0.29896473763797538</v>
      </c>
      <c r="L5" s="5" t="s">
        <v>44</v>
      </c>
    </row>
    <row r="6" spans="1:12" x14ac:dyDescent="0.25">
      <c r="A6" s="8">
        <v>456138</v>
      </c>
      <c r="B6" s="9" t="s">
        <v>21</v>
      </c>
      <c r="C6" s="15">
        <v>-395891.44</v>
      </c>
      <c r="D6" s="15">
        <v>-371741.48</v>
      </c>
      <c r="E6" s="15">
        <v>-459076.1</v>
      </c>
      <c r="F6" s="15">
        <v>-1819887.3599999999</v>
      </c>
      <c r="G6" s="1"/>
      <c r="H6" s="15">
        <f t="shared" si="1"/>
        <v>-408903.00666666665</v>
      </c>
      <c r="I6" s="16">
        <f t="shared" si="0"/>
        <v>3.4506578096246487</v>
      </c>
      <c r="J6" s="15">
        <f t="shared" si="2"/>
        <v>-1360811.2599999998</v>
      </c>
      <c r="K6" s="16">
        <f t="shared" si="3"/>
        <v>2.9642389573319106</v>
      </c>
      <c r="L6" s="5" t="s">
        <v>44</v>
      </c>
    </row>
    <row r="7" spans="1:12" ht="30" x14ac:dyDescent="0.25">
      <c r="A7" s="8">
        <v>456139</v>
      </c>
      <c r="B7" s="9" t="s">
        <v>22</v>
      </c>
      <c r="C7" s="15">
        <v>-51631571.990000002</v>
      </c>
      <c r="D7" s="15">
        <v>-55085362.030000001</v>
      </c>
      <c r="E7" s="15">
        <v>-55017847.030000001</v>
      </c>
      <c r="F7" s="15">
        <v>-72670595.299999997</v>
      </c>
      <c r="G7" s="1"/>
      <c r="H7" s="15">
        <f t="shared" si="1"/>
        <v>-53911593.683333337</v>
      </c>
      <c r="I7" s="16">
        <f t="shared" si="0"/>
        <v>0.3479585806135419</v>
      </c>
      <c r="J7" s="15">
        <f t="shared" si="2"/>
        <v>-17652748.269999996</v>
      </c>
      <c r="K7" s="16">
        <f t="shared" si="3"/>
        <v>0.32085494476681986</v>
      </c>
      <c r="L7" s="22" t="s">
        <v>40</v>
      </c>
    </row>
    <row r="8" spans="1:12" ht="45" x14ac:dyDescent="0.25">
      <c r="A8" s="8">
        <v>456141</v>
      </c>
      <c r="B8" s="9" t="s">
        <v>23</v>
      </c>
      <c r="C8" s="15">
        <v>-6519290.9699999997</v>
      </c>
      <c r="D8" s="15">
        <v>-6065711.4199999999</v>
      </c>
      <c r="E8" s="15">
        <v>-2279113.29</v>
      </c>
      <c r="F8" s="15">
        <v>0</v>
      </c>
      <c r="G8" s="1"/>
      <c r="H8" s="15">
        <f t="shared" si="1"/>
        <v>-4954705.2266666666</v>
      </c>
      <c r="I8" s="16">
        <f t="shared" si="0"/>
        <v>-1</v>
      </c>
      <c r="J8" s="15">
        <f t="shared" si="2"/>
        <v>2279113.29</v>
      </c>
      <c r="K8" s="16">
        <f t="shared" si="3"/>
        <v>-1</v>
      </c>
      <c r="L8" s="22" t="s">
        <v>41</v>
      </c>
    </row>
    <row r="9" spans="1:12" ht="30" x14ac:dyDescent="0.25">
      <c r="A9" s="8">
        <v>456142</v>
      </c>
      <c r="B9" s="9" t="s">
        <v>24</v>
      </c>
      <c r="C9" s="15">
        <v>80996.100000000006</v>
      </c>
      <c r="D9" s="15">
        <v>72751.960000000006</v>
      </c>
      <c r="E9" s="15">
        <v>62917.14</v>
      </c>
      <c r="F9" s="15">
        <v>61595.959999999992</v>
      </c>
      <c r="G9" s="1"/>
      <c r="H9" s="15">
        <f t="shared" si="1"/>
        <v>72221.733333333337</v>
      </c>
      <c r="I9" s="16">
        <f t="shared" si="0"/>
        <v>-0.14712708824490517</v>
      </c>
      <c r="J9" s="15">
        <f t="shared" si="2"/>
        <v>-1321.1800000000076</v>
      </c>
      <c r="K9" s="16">
        <f t="shared" si="3"/>
        <v>-2.0998729440022346E-2</v>
      </c>
    </row>
    <row r="10" spans="1:12" ht="30" x14ac:dyDescent="0.25">
      <c r="A10" s="8" t="s">
        <v>25</v>
      </c>
      <c r="B10" s="9" t="s">
        <v>26</v>
      </c>
      <c r="C10" s="15">
        <v>-2199999.96</v>
      </c>
      <c r="D10" s="15">
        <v>-2199999.96</v>
      </c>
      <c r="E10" s="15">
        <v>-2199999.96</v>
      </c>
      <c r="F10" s="15">
        <v>-2199999.9600000004</v>
      </c>
      <c r="G10" s="1"/>
      <c r="H10" s="15">
        <f t="shared" si="1"/>
        <v>-2199999.96</v>
      </c>
      <c r="I10" s="16">
        <f t="shared" si="0"/>
        <v>0</v>
      </c>
      <c r="J10" s="15">
        <f t="shared" si="2"/>
        <v>0</v>
      </c>
      <c r="K10" s="16">
        <f t="shared" si="3"/>
        <v>0</v>
      </c>
    </row>
    <row r="11" spans="1:12" ht="30" x14ac:dyDescent="0.25">
      <c r="A11" s="8">
        <v>457131</v>
      </c>
      <c r="B11" s="9" t="s">
        <v>27</v>
      </c>
      <c r="C11" s="15">
        <v>-1415645.84</v>
      </c>
      <c r="D11" s="15">
        <v>-1466150.18</v>
      </c>
      <c r="E11" s="15">
        <v>-1375520.97</v>
      </c>
      <c r="F11" s="15">
        <v>-1550531.13</v>
      </c>
      <c r="G11" s="1"/>
      <c r="H11" s="15">
        <f t="shared" si="1"/>
        <v>-1419105.6633333333</v>
      </c>
      <c r="I11" s="16">
        <f t="shared" si="0"/>
        <v>9.261147359384192E-2</v>
      </c>
      <c r="J11" s="15">
        <f t="shared" si="2"/>
        <v>-175010.15999999992</v>
      </c>
      <c r="K11" s="16">
        <f t="shared" si="3"/>
        <v>0.12723190981232357</v>
      </c>
    </row>
    <row r="12" spans="1:12" ht="75" x14ac:dyDescent="0.25">
      <c r="A12" s="8">
        <v>457132</v>
      </c>
      <c r="B12" s="9" t="s">
        <v>28</v>
      </c>
      <c r="C12" s="15">
        <v>-21539994.859999999</v>
      </c>
      <c r="D12" s="15">
        <v>-19026633.620000001</v>
      </c>
      <c r="E12" s="15">
        <v>-19684028.579999998</v>
      </c>
      <c r="F12" s="15">
        <v>-23504734.920000002</v>
      </c>
      <c r="G12" s="2"/>
      <c r="H12" s="15">
        <f t="shared" si="1"/>
        <v>-20083552.353333335</v>
      </c>
      <c r="I12" s="16">
        <f t="shared" si="0"/>
        <v>0.17034748168437641</v>
      </c>
      <c r="J12" s="15">
        <f t="shared" si="2"/>
        <v>-3820706.3400000036</v>
      </c>
      <c r="K12" s="16">
        <f t="shared" si="3"/>
        <v>0.19410184884013226</v>
      </c>
      <c r="L12" s="22" t="s">
        <v>42</v>
      </c>
    </row>
    <row r="13" spans="1:12" x14ac:dyDescent="0.25">
      <c r="A13" s="8"/>
      <c r="B13" s="6" t="s">
        <v>16</v>
      </c>
      <c r="C13" s="15">
        <f t="shared" ref="C13:E13" si="4">SUM(C2:C12)</f>
        <v>-103392461.91000001</v>
      </c>
      <c r="D13" s="15">
        <f t="shared" si="4"/>
        <v>-104703122.78000002</v>
      </c>
      <c r="E13" s="15">
        <f t="shared" si="4"/>
        <v>-99972121.700000003</v>
      </c>
      <c r="F13" s="15">
        <f>SUM(F2:F12)</f>
        <v>-125998698.33999999</v>
      </c>
      <c r="G13" s="2"/>
      <c r="H13" s="15">
        <f t="shared" si="1"/>
        <v>-102689235.46333335</v>
      </c>
      <c r="I13" s="17">
        <f t="shared" si="0"/>
        <v>0.22699032446287526</v>
      </c>
      <c r="J13" s="15">
        <f t="shared" si="2"/>
        <v>-26026576.639999986</v>
      </c>
      <c r="K13" s="17">
        <f t="shared" si="3"/>
        <v>0.26033834430464009</v>
      </c>
    </row>
    <row r="14" spans="1:12" x14ac:dyDescent="0.25">
      <c r="F14" s="13"/>
    </row>
    <row r="15" spans="1:12" x14ac:dyDescent="0.25">
      <c r="F15" s="3"/>
    </row>
  </sheetData>
  <phoneticPr fontId="4" type="noConversion"/>
  <printOptions gridLines="1"/>
  <pageMargins left="0.7" right="0.7" top="0.75" bottom="0.75" header="0.3" footer="0.3"/>
  <pageSetup scale="56" orientation="landscape" r:id="rId1"/>
  <headerFooter>
    <oddHeader>&amp;RAttachment 2
LPSC Docket No. U-36326
June 30, 2022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440FA-8FB6-452F-ABD6-7CCC6637DEA6}">
  <sheetPr>
    <pageSetUpPr fitToPage="1"/>
  </sheetPr>
  <dimension ref="A1:L13"/>
  <sheetViews>
    <sheetView view="pageLayout" zoomScale="70" zoomScaleNormal="100" zoomScalePageLayoutView="70" workbookViewId="0">
      <selection activeCell="I18" sqref="I18"/>
    </sheetView>
  </sheetViews>
  <sheetFormatPr defaultRowHeight="15" x14ac:dyDescent="0.25"/>
  <cols>
    <col min="1" max="1" width="16" style="7" customWidth="1"/>
    <col min="2" max="2" width="47.5703125" style="5" bestFit="1" customWidth="1"/>
    <col min="3" max="6" width="15.85546875" style="5" bestFit="1" customWidth="1"/>
    <col min="7" max="7" width="3" style="5" customWidth="1"/>
    <col min="8" max="8" width="15.85546875" style="5" bestFit="1" customWidth="1"/>
    <col min="9" max="9" width="15.85546875" style="5" customWidth="1"/>
    <col min="10" max="11" width="15.140625" style="5" customWidth="1"/>
    <col min="12" max="12" width="52.140625" style="5" customWidth="1"/>
    <col min="13" max="16384" width="9.140625" style="5"/>
  </cols>
  <sheetData>
    <row r="1" spans="1:12" ht="60" x14ac:dyDescent="0.25">
      <c r="A1" s="4" t="s">
        <v>0</v>
      </c>
      <c r="B1" s="4" t="s">
        <v>1</v>
      </c>
      <c r="C1" s="4" t="s">
        <v>59</v>
      </c>
      <c r="D1" s="4" t="s">
        <v>58</v>
      </c>
      <c r="E1" s="4" t="s">
        <v>57</v>
      </c>
      <c r="F1" s="4" t="s">
        <v>56</v>
      </c>
      <c r="G1" s="1"/>
      <c r="H1" s="4" t="s">
        <v>52</v>
      </c>
      <c r="I1" s="4" t="s">
        <v>53</v>
      </c>
      <c r="J1" s="4" t="s">
        <v>54</v>
      </c>
      <c r="K1" s="4" t="s">
        <v>55</v>
      </c>
      <c r="L1" s="21" t="s">
        <v>38</v>
      </c>
    </row>
    <row r="2" spans="1:12" x14ac:dyDescent="0.25">
      <c r="A2" s="8">
        <v>561410</v>
      </c>
      <c r="B2" s="9" t="s">
        <v>2</v>
      </c>
      <c r="C2" s="15">
        <v>16236771.33</v>
      </c>
      <c r="D2" s="15">
        <v>16611642.310000001</v>
      </c>
      <c r="E2" s="15">
        <v>16672085.5</v>
      </c>
      <c r="F2" s="15">
        <v>18054683.719999999</v>
      </c>
      <c r="G2" s="2"/>
      <c r="H2" s="15">
        <f t="shared" ref="H2:H10" si="0">AVERAGE(C2:E2)</f>
        <v>16506833.046666667</v>
      </c>
      <c r="I2" s="16">
        <f>(F2/H2)-1</f>
        <v>9.3770299182004413E-2</v>
      </c>
      <c r="J2" s="15">
        <f>F2-E2</f>
        <v>1382598.2199999988</v>
      </c>
      <c r="K2" s="16">
        <f>F2/E2-1</f>
        <v>8.2928930516821042E-2</v>
      </c>
      <c r="L2" s="22" t="s">
        <v>45</v>
      </c>
    </row>
    <row r="3" spans="1:12" ht="90" x14ac:dyDescent="0.25">
      <c r="A3" s="8" t="s">
        <v>3</v>
      </c>
      <c r="B3" s="9" t="s">
        <v>4</v>
      </c>
      <c r="C3" s="15">
        <v>25804.42</v>
      </c>
      <c r="D3" s="15">
        <v>7005.22</v>
      </c>
      <c r="E3" s="15">
        <v>1214.01</v>
      </c>
      <c r="F3" s="15">
        <v>420734.34</v>
      </c>
      <c r="G3" s="2"/>
      <c r="H3" s="15">
        <f t="shared" si="0"/>
        <v>11341.216666666667</v>
      </c>
      <c r="I3" s="16">
        <f>(F3/H3)-1</f>
        <v>36.097813432715185</v>
      </c>
      <c r="J3" s="15">
        <f t="shared" ref="J3:J12" si="1">F3-E3</f>
        <v>419520.33</v>
      </c>
      <c r="K3" s="16">
        <f>F3/E3-1</f>
        <v>345.56579435095267</v>
      </c>
      <c r="L3" s="22" t="s">
        <v>50</v>
      </c>
    </row>
    <row r="4" spans="1:12" ht="30" x14ac:dyDescent="0.25">
      <c r="A4" s="10" t="s">
        <v>5</v>
      </c>
      <c r="B4" s="11" t="s">
        <v>6</v>
      </c>
      <c r="C4" s="15">
        <f t="shared" ref="C4:E4" si="2">SUM(C5:C11)</f>
        <v>27686179.219999999</v>
      </c>
      <c r="D4" s="15">
        <f t="shared" si="2"/>
        <v>26864159.98</v>
      </c>
      <c r="E4" s="15">
        <f t="shared" si="2"/>
        <v>24656902.560000002</v>
      </c>
      <c r="F4" s="15">
        <f>SUM(F5:F11)</f>
        <v>28236099.500000004</v>
      </c>
      <c r="G4" s="2"/>
      <c r="H4" s="15">
        <f t="shared" si="0"/>
        <v>26402413.920000002</v>
      </c>
      <c r="I4" s="16">
        <f t="shared" ref="I4:I10" si="3">(F4/H4)-1</f>
        <v>6.9451436734387917E-2</v>
      </c>
      <c r="J4" s="15">
        <f t="shared" si="1"/>
        <v>3579196.9400000013</v>
      </c>
      <c r="K4" s="16">
        <f t="shared" ref="K4:K12" si="4">F4/E4-1</f>
        <v>0.14516003911239039</v>
      </c>
      <c r="L4" s="23" t="s">
        <v>49</v>
      </c>
    </row>
    <row r="5" spans="1:12" x14ac:dyDescent="0.25">
      <c r="A5" s="8">
        <v>565000</v>
      </c>
      <c r="B5" s="9" t="s">
        <v>7</v>
      </c>
      <c r="C5" s="15">
        <v>27686179.219999999</v>
      </c>
      <c r="D5" s="15">
        <v>1631593.25</v>
      </c>
      <c r="E5" s="15">
        <v>3219517.98</v>
      </c>
      <c r="F5" s="15">
        <v>3094097.29</v>
      </c>
      <c r="G5" s="2"/>
      <c r="H5" s="15">
        <f t="shared" si="0"/>
        <v>10845763.483333332</v>
      </c>
      <c r="I5" s="16">
        <f t="shared" si="3"/>
        <v>-0.71471835110965731</v>
      </c>
      <c r="J5" s="15">
        <f t="shared" si="1"/>
        <v>-125420.68999999994</v>
      </c>
      <c r="K5" s="16">
        <f t="shared" si="4"/>
        <v>-3.8956356441904316E-2</v>
      </c>
      <c r="L5" s="22"/>
    </row>
    <row r="6" spans="1:12" ht="30" x14ac:dyDescent="0.25">
      <c r="A6" s="8" t="s">
        <v>8</v>
      </c>
      <c r="B6" s="9" t="s">
        <v>9</v>
      </c>
      <c r="C6" s="15"/>
      <c r="D6" s="15">
        <v>932.55</v>
      </c>
      <c r="E6" s="15">
        <v>804.6</v>
      </c>
      <c r="F6" s="15">
        <v>976.1</v>
      </c>
      <c r="G6" s="1"/>
      <c r="H6" s="15">
        <f t="shared" si="0"/>
        <v>868.57500000000005</v>
      </c>
      <c r="I6" s="16">
        <f t="shared" si="3"/>
        <v>0.12379472123881063</v>
      </c>
      <c r="J6" s="15">
        <f t="shared" si="1"/>
        <v>171.5</v>
      </c>
      <c r="K6" s="16">
        <f t="shared" si="4"/>
        <v>0.21314939100173991</v>
      </c>
      <c r="L6" s="22"/>
    </row>
    <row r="7" spans="1:12" ht="30" x14ac:dyDescent="0.25">
      <c r="A7" s="8" t="s">
        <v>10</v>
      </c>
      <c r="B7" s="9" t="s">
        <v>11</v>
      </c>
      <c r="C7" s="15"/>
      <c r="D7" s="15">
        <v>100662.2</v>
      </c>
      <c r="E7" s="15">
        <v>70581.179999999993</v>
      </c>
      <c r="F7" s="15">
        <v>68543.150000000009</v>
      </c>
      <c r="G7" s="1"/>
      <c r="H7" s="15">
        <f t="shared" si="0"/>
        <v>85621.69</v>
      </c>
      <c r="I7" s="16">
        <f t="shared" si="3"/>
        <v>-0.19946511216959151</v>
      </c>
      <c r="J7" s="15">
        <f t="shared" si="1"/>
        <v>-2038.0299999999843</v>
      </c>
      <c r="K7" s="16">
        <f t="shared" si="4"/>
        <v>-2.8874977720689587E-2</v>
      </c>
    </row>
    <row r="8" spans="1:12" ht="45" x14ac:dyDescent="0.25">
      <c r="A8" s="8" t="s">
        <v>12</v>
      </c>
      <c r="B8" s="9" t="s">
        <v>13</v>
      </c>
      <c r="C8" s="15"/>
      <c r="D8" s="15">
        <v>22488710.530000001</v>
      </c>
      <c r="E8" s="15">
        <v>19359174.02</v>
      </c>
      <c r="F8" s="15">
        <v>22575478.020000003</v>
      </c>
      <c r="G8" s="1"/>
      <c r="H8" s="15">
        <f t="shared" si="0"/>
        <v>20923942.274999999</v>
      </c>
      <c r="I8" s="16">
        <f t="shared" si="3"/>
        <v>7.8930429232414001E-2</v>
      </c>
      <c r="J8" s="15">
        <f t="shared" si="1"/>
        <v>3216304.0000000037</v>
      </c>
      <c r="K8" s="16">
        <f t="shared" si="4"/>
        <v>0.16613849313391338</v>
      </c>
      <c r="L8" s="22" t="s">
        <v>48</v>
      </c>
    </row>
    <row r="9" spans="1:12" ht="30" x14ac:dyDescent="0.25">
      <c r="A9" s="8" t="s">
        <v>14</v>
      </c>
      <c r="B9" s="9" t="s">
        <v>15</v>
      </c>
      <c r="C9" s="15"/>
      <c r="D9" s="15">
        <v>2642261.4500000002</v>
      </c>
      <c r="E9" s="15">
        <v>1994768.94</v>
      </c>
      <c r="F9" s="15">
        <v>2448343.5800000005</v>
      </c>
      <c r="G9" s="1"/>
      <c r="H9" s="15">
        <f t="shared" si="0"/>
        <v>2318515.1950000003</v>
      </c>
      <c r="I9" s="16">
        <f t="shared" si="3"/>
        <v>5.5996348559622211E-2</v>
      </c>
      <c r="J9" s="15">
        <f t="shared" si="1"/>
        <v>453574.6400000006</v>
      </c>
      <c r="K9" s="16">
        <f t="shared" si="4"/>
        <v>0.22738204455900579</v>
      </c>
      <c r="L9" s="22" t="s">
        <v>51</v>
      </c>
    </row>
    <row r="10" spans="1:12" ht="30" x14ac:dyDescent="0.25">
      <c r="A10" s="19" t="s">
        <v>34</v>
      </c>
      <c r="B10" s="20" t="s">
        <v>35</v>
      </c>
      <c r="C10" s="15"/>
      <c r="D10" s="15"/>
      <c r="E10" s="15">
        <v>12055.84</v>
      </c>
      <c r="F10" s="15">
        <v>44890.25</v>
      </c>
      <c r="G10" s="1"/>
      <c r="H10" s="15">
        <f t="shared" si="0"/>
        <v>12055.84</v>
      </c>
      <c r="I10" s="16">
        <f t="shared" si="3"/>
        <v>2.7235273527186825</v>
      </c>
      <c r="J10" s="15">
        <f t="shared" si="1"/>
        <v>32834.410000000003</v>
      </c>
      <c r="K10" s="16">
        <f t="shared" si="4"/>
        <v>2.7235273527186825</v>
      </c>
      <c r="L10" s="22" t="s">
        <v>46</v>
      </c>
    </row>
    <row r="11" spans="1:12" ht="30" x14ac:dyDescent="0.25">
      <c r="A11" s="8" t="s">
        <v>36</v>
      </c>
      <c r="B11" s="9" t="s">
        <v>37</v>
      </c>
      <c r="C11" s="15"/>
      <c r="D11" s="15"/>
      <c r="E11" s="15"/>
      <c r="F11" s="15">
        <v>3771.11</v>
      </c>
      <c r="G11" s="1"/>
      <c r="H11" s="15">
        <v>0</v>
      </c>
      <c r="I11" s="18" t="s">
        <v>39</v>
      </c>
      <c r="J11" s="15">
        <f t="shared" si="1"/>
        <v>3771.11</v>
      </c>
      <c r="K11" s="18" t="s">
        <v>39</v>
      </c>
      <c r="L11" s="22" t="s">
        <v>47</v>
      </c>
    </row>
    <row r="12" spans="1:12" x14ac:dyDescent="0.25">
      <c r="A12" s="8"/>
      <c r="B12" s="6" t="s">
        <v>16</v>
      </c>
      <c r="C12" s="15">
        <f t="shared" ref="C12:E12" si="5">SUM(C2:C4)</f>
        <v>43948754.969999999</v>
      </c>
      <c r="D12" s="15">
        <f t="shared" si="5"/>
        <v>43482807.510000005</v>
      </c>
      <c r="E12" s="15">
        <f t="shared" si="5"/>
        <v>41330202.07</v>
      </c>
      <c r="F12" s="15">
        <f>SUM(F2:F4)</f>
        <v>46711517.560000002</v>
      </c>
      <c r="G12" s="1"/>
      <c r="H12" s="15">
        <f>AVERAGE(C12:E12)</f>
        <v>42920588.183333337</v>
      </c>
      <c r="I12" s="17">
        <f>(F12/H12)-1</f>
        <v>8.832426434777374E-2</v>
      </c>
      <c r="J12" s="15">
        <f t="shared" si="1"/>
        <v>5381315.4900000021</v>
      </c>
      <c r="K12" s="17">
        <f t="shared" si="4"/>
        <v>0.13020298039883271</v>
      </c>
      <c r="L12" s="22"/>
    </row>
    <row r="13" spans="1:12" x14ac:dyDescent="0.25">
      <c r="F13" s="13"/>
    </row>
  </sheetData>
  <phoneticPr fontId="4" type="noConversion"/>
  <printOptions gridLines="1"/>
  <pageMargins left="0.7" right="0.7" top="0.75" bottom="0.75" header="0.3" footer="0.3"/>
  <pageSetup scale="50" orientation="landscape" r:id="rId1"/>
  <headerFooter>
    <oddHeader>&amp;RAttachment 2
LPSC Docket No. U-36326
June 30, 2022</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E59E-FCE6-410C-8F5D-F8A539AA0C6D}">
  <dimension ref="A1:J7"/>
  <sheetViews>
    <sheetView tabSelected="1" view="pageLayout" zoomScaleNormal="100" workbookViewId="0">
      <selection activeCell="D9" sqref="D9"/>
    </sheetView>
  </sheetViews>
  <sheetFormatPr defaultRowHeight="15" x14ac:dyDescent="0.25"/>
  <cols>
    <col min="1" max="1" width="22.42578125" style="5" bestFit="1" customWidth="1"/>
    <col min="2" max="5" width="16.7109375" style="5" bestFit="1" customWidth="1"/>
    <col min="6" max="6" width="2.7109375" style="5" customWidth="1"/>
    <col min="7" max="7" width="20.5703125" style="5" bestFit="1" customWidth="1"/>
    <col min="8" max="8" width="19" style="5" bestFit="1" customWidth="1"/>
    <col min="9" max="9" width="19.85546875" style="5" bestFit="1" customWidth="1"/>
    <col min="10" max="10" width="19" style="5" bestFit="1" customWidth="1"/>
    <col min="11" max="16384" width="9.140625" style="5"/>
  </cols>
  <sheetData>
    <row r="1" spans="1:10" x14ac:dyDescent="0.25">
      <c r="A1" s="25" t="s">
        <v>30</v>
      </c>
      <c r="B1" s="25"/>
      <c r="C1" s="25"/>
      <c r="D1" s="25"/>
      <c r="E1" s="25"/>
      <c r="F1" s="14"/>
      <c r="G1" s="14"/>
      <c r="H1" s="14"/>
      <c r="I1" s="14"/>
    </row>
    <row r="2" spans="1:10" ht="51" customHeight="1" x14ac:dyDescent="0.25">
      <c r="A2" s="6"/>
      <c r="B2" s="4" t="s">
        <v>59</v>
      </c>
      <c r="C2" s="4" t="s">
        <v>58</v>
      </c>
      <c r="D2" s="4" t="s">
        <v>57</v>
      </c>
      <c r="E2" s="4" t="s">
        <v>56</v>
      </c>
      <c r="F2" s="1"/>
      <c r="G2" s="4" t="s">
        <v>52</v>
      </c>
      <c r="H2" s="4" t="s">
        <v>53</v>
      </c>
      <c r="I2" s="4" t="s">
        <v>54</v>
      </c>
      <c r="J2" s="4" t="s">
        <v>55</v>
      </c>
    </row>
    <row r="3" spans="1:10" x14ac:dyDescent="0.25">
      <c r="A3" s="9" t="s">
        <v>31</v>
      </c>
      <c r="B3" s="15">
        <v>-2994954.65</v>
      </c>
      <c r="C3" s="15">
        <v>-2460356.23</v>
      </c>
      <c r="D3" s="15">
        <v>-1422293.56</v>
      </c>
      <c r="E3" s="15">
        <v>-706454.6</v>
      </c>
      <c r="F3" s="1"/>
      <c r="G3" s="15">
        <f>AVERAGE(B3:D3)</f>
        <v>-2292534.813333333</v>
      </c>
      <c r="H3" s="16">
        <f t="shared" ref="H3" si="0">(E3/G3)-1</f>
        <v>-0.69184563920631637</v>
      </c>
      <c r="I3" s="15">
        <f>E3-D3</f>
        <v>715838.96000000008</v>
      </c>
      <c r="J3" s="16">
        <f>E3/D3-1</f>
        <v>-0.5032990235855388</v>
      </c>
    </row>
    <row r="4" spans="1:10" x14ac:dyDescent="0.25">
      <c r="A4" s="9" t="s">
        <v>33</v>
      </c>
      <c r="B4" s="15">
        <v>-480328040.70999998</v>
      </c>
      <c r="C4" s="15">
        <v>-342010857.57999998</v>
      </c>
      <c r="D4" s="15">
        <v>-165760769.84999999</v>
      </c>
      <c r="E4" s="15">
        <v>-224138594.44999999</v>
      </c>
      <c r="F4" s="1"/>
      <c r="G4" s="15">
        <f>AVERAGE(B4:D4)</f>
        <v>-329366556.04666668</v>
      </c>
      <c r="H4" s="16">
        <f t="shared" ref="H4" si="1">(E4/G4)-1</f>
        <v>-0.3194858726997083</v>
      </c>
      <c r="I4" s="15">
        <f>E4-D4</f>
        <v>-58377824.599999994</v>
      </c>
      <c r="J4" s="16">
        <f>E4/D4-1</f>
        <v>0.3521811864944111</v>
      </c>
    </row>
    <row r="6" spans="1:10" x14ac:dyDescent="0.25">
      <c r="A6" s="27" t="s">
        <v>29</v>
      </c>
      <c r="B6" s="27"/>
      <c r="C6" s="27"/>
      <c r="D6" s="27"/>
      <c r="E6" s="27"/>
      <c r="F6" s="12"/>
      <c r="G6" s="12"/>
      <c r="H6" s="12"/>
      <c r="I6" s="12"/>
    </row>
    <row r="7" spans="1:10" x14ac:dyDescent="0.25">
      <c r="A7" s="26" t="s">
        <v>32</v>
      </c>
      <c r="B7" s="26"/>
      <c r="C7" s="26"/>
      <c r="D7" s="26"/>
      <c r="E7" s="26"/>
      <c r="I7" s="13"/>
    </row>
  </sheetData>
  <mergeCells count="3">
    <mergeCell ref="A1:E1"/>
    <mergeCell ref="A7:E7"/>
    <mergeCell ref="A6:E6"/>
  </mergeCells>
  <pageMargins left="0.7" right="0.7" top="0.75" bottom="0.75" header="0.3" footer="0.3"/>
  <pageSetup orientation="portrait" r:id="rId1"/>
  <headerFooter>
    <oddHeader>&amp;R&amp;8Attachment 2
LPSC Docket No. X-36326
June 30, 2022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Transmission Revenues</vt:lpstr>
      <vt:lpstr>Transmission Charges (Expenses)</vt:lpstr>
      <vt:lpstr>Energy and Capacity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Moulder, Aubree</dc:creator>
  <cp:lastModifiedBy>Farrell, Erin</cp:lastModifiedBy>
  <cp:lastPrinted>2022-06-29T17:31:19Z</cp:lastPrinted>
  <dcterms:created xsi:type="dcterms:W3CDTF">2021-06-08T20:05:52Z</dcterms:created>
  <dcterms:modified xsi:type="dcterms:W3CDTF">2022-06-30T13:45:21Z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91f082-e357-48ae-be1c-7e151bab59c6_Enabled">
    <vt:lpwstr>true</vt:lpwstr>
  </property>
  <property fmtid="{D5CDD505-2E9C-101B-9397-08002B2CF9AE}" pid="3" name="MSIP_Label_4391f082-e357-48ae-be1c-7e151bab59c6_SetDate">
    <vt:lpwstr>2021-06-08T20:05:53Z</vt:lpwstr>
  </property>
  <property fmtid="{D5CDD505-2E9C-101B-9397-08002B2CF9AE}" pid="4" name="MSIP_Label_4391f082-e357-48ae-be1c-7e151bab59c6_Method">
    <vt:lpwstr>Standard</vt:lpwstr>
  </property>
  <property fmtid="{D5CDD505-2E9C-101B-9397-08002B2CF9AE}" pid="5" name="MSIP_Label_4391f082-e357-48ae-be1c-7e151bab59c6_Name">
    <vt:lpwstr>4391f082-e357-48ae-be1c-7e151bab59c6</vt:lpwstr>
  </property>
  <property fmtid="{D5CDD505-2E9C-101B-9397-08002B2CF9AE}" pid="6" name="MSIP_Label_4391f082-e357-48ae-be1c-7e151bab59c6_SiteId">
    <vt:lpwstr>e0c13469-6a2d-4ac3-835b-8ec9ed03c9a7</vt:lpwstr>
  </property>
  <property fmtid="{D5CDD505-2E9C-101B-9397-08002B2CF9AE}" pid="7" name="MSIP_Label_4391f082-e357-48ae-be1c-7e151bab59c6_ActionId">
    <vt:lpwstr>bb265d87-75f8-48a0-bb7c-96133a62e3c8</vt:lpwstr>
  </property>
  <property fmtid="{D5CDD505-2E9C-101B-9397-08002B2CF9AE}" pid="8" name="MSIP_Label_4391f082-e357-48ae-be1c-7e151bab59c6_ContentBits">
    <vt:lpwstr>0</vt:lpwstr>
  </property>
</Properties>
</file>