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A:\_Reference Files Only\General_Regulatory\MISO Integration Reports\LPSC MISO Post Integration Report\2024\"/>
    </mc:Choice>
  </mc:AlternateContent>
  <xr:revisionPtr revIDLastSave="0" documentId="13_ncr:1_{8D0ED416-8C52-4B5D-855D-4B5BAE63443F}" xr6:coauthVersionLast="47" xr6:coauthVersionMax="47" xr10:uidLastSave="{00000000-0000-0000-0000-000000000000}"/>
  <bookViews>
    <workbookView xWindow="-43965" yWindow="4575" windowWidth="38700" windowHeight="15435" activeTab="2" xr2:uid="{852650E4-B1BB-4688-A7B0-EC10288FE69B}"/>
  </bookViews>
  <sheets>
    <sheet name="Transmission Revenues" sheetId="2" r:id="rId1"/>
    <sheet name="Transmission Charges (Expenses)" sheetId="1" r:id="rId2"/>
    <sheet name="Energy and Capacity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4" i="3" l="1"/>
  <c r="H4" i="3" s="1"/>
  <c r="G3" i="3"/>
  <c r="H3" i="3" s="1"/>
  <c r="J4" i="3"/>
  <c r="J3" i="3"/>
  <c r="I4" i="3"/>
  <c r="I3" i="3"/>
</calcChain>
</file>

<file path=xl/sharedStrings.xml><?xml version="1.0" encoding="utf-8"?>
<sst xmlns="http://schemas.openxmlformats.org/spreadsheetml/2006/main" count="97" uniqueCount="66">
  <si>
    <t>FERC Account Number</t>
  </si>
  <si>
    <t>MISO Rate Schedule</t>
  </si>
  <si>
    <t>MISO Schedule 10 Admin Charges</t>
  </si>
  <si>
    <t>5618BB</t>
  </si>
  <si>
    <t>MISO Attachment BB - Compensation for Rescheduling Generator Outages</t>
  </si>
  <si>
    <t xml:space="preserve">565S41 </t>
  </si>
  <si>
    <t xml:space="preserve">565SC1 </t>
  </si>
  <si>
    <t xml:space="preserve">565SC2 </t>
  </si>
  <si>
    <t>565SC9</t>
  </si>
  <si>
    <t>SCH 11 Wholesale Distribution Service</t>
  </si>
  <si>
    <t>SRMPA/NISCO Wholesale Revenue</t>
  </si>
  <si>
    <t>SCH 7 FIRM PTP – Short Term</t>
  </si>
  <si>
    <t>SCH 7 FIRM PTP – Long Term</t>
  </si>
  <si>
    <t>SCH 8 NON-FIRM PTP</t>
  </si>
  <si>
    <t>SCH 9 NETWORK</t>
  </si>
  <si>
    <t>SCH 42 INTEREST/AFUDC AMORTIZATION</t>
  </si>
  <si>
    <t>456TPZ</t>
  </si>
  <si>
    <t>payment from ENOI to ELL as a result of the system agreement termination</t>
  </si>
  <si>
    <t>SCH 1 SCHEDULING, CONTROL and DISPATCH</t>
  </si>
  <si>
    <t>SCH 2 REACTIVE SUPPLY and VOLTAGE CONTROL</t>
  </si>
  <si>
    <t>* Capacity dollars are a net expense of generator revenue and load costs</t>
  </si>
  <si>
    <t>ELL MISO Net Revenue (Expense) Dollars by Year</t>
  </si>
  <si>
    <t>Capacity*</t>
  </si>
  <si>
    <t>* Incudes Uplift, Ancillary, Losses, and Congestion costs as well as LMP costs</t>
  </si>
  <si>
    <t>Energy</t>
  </si>
  <si>
    <t>565S26</t>
  </si>
  <si>
    <t>Sch 26 Network Upgrade Charge From MISO Transmission Expansion Plan (MTEP)</t>
  </si>
  <si>
    <t>565S33</t>
  </si>
  <si>
    <t>Sch 33 Network Customer Transmission Expense</t>
  </si>
  <si>
    <t>January through December 2021
($)</t>
  </si>
  <si>
    <t>January through December 2020
($)</t>
  </si>
  <si>
    <t>January through December 2022
($)</t>
  </si>
  <si>
    <t>Difference from 2022 to 2023
($)</t>
  </si>
  <si>
    <t>2023 compared with 2022
(%)</t>
  </si>
  <si>
    <t>January through December 2023
($)</t>
  </si>
  <si>
    <t>2020-2022 Average
($)</t>
  </si>
  <si>
    <t>2023 compared with prior 3-year average
(%)</t>
  </si>
  <si>
    <t>Category</t>
  </si>
  <si>
    <t>January through December 2020</t>
  </si>
  <si>
    <t>January through December 2021</t>
  </si>
  <si>
    <t>January through December 2022</t>
  </si>
  <si>
    <t>January through December 2023</t>
  </si>
  <si>
    <t>2020-2022 Average</t>
  </si>
  <si>
    <t>2023 compared with 3-year average</t>
  </si>
  <si>
    <t>Diff from prior year</t>
  </si>
  <si>
    <t>2023 vs. 2022</t>
  </si>
  <si>
    <t>Notes</t>
  </si>
  <si>
    <t>Revenue</t>
  </si>
  <si>
    <t>Decrease in STF PTP reserved capacity</t>
  </si>
  <si>
    <t>Decrease in NF PTP reserved capacity</t>
  </si>
  <si>
    <t>Primarily due to an increase in network rate, along with an increase due to adjustments recorded in previous years related to ROE FERC ORDER EL14-12</t>
  </si>
  <si>
    <t>SCH 41 STORM SECURITIZATION</t>
  </si>
  <si>
    <t>Sch 41 was fully amortized for ELL and the rate set to zero effective June 2020</t>
  </si>
  <si>
    <t>Decrease primarily due to the implementation of FERC Order ER23-523 where the Schedule 2 rate was set to zero, along with the resettlement of Dec-22 data recorded in Apr-23</t>
  </si>
  <si>
    <t>Total</t>
  </si>
  <si>
    <t>Charge (Expense)</t>
  </si>
  <si>
    <t>Primarily due to decreases in the Schedule 10 Demand and Energy rates.</t>
  </si>
  <si>
    <t>Att. BB compensation for DEMO - Monroe 3 outage May 2023 (R3) and June 2023 (R2) only $31K
No Att. BB filings in 2022
An Att. BB filing related to Riverbend for Feb-21 was recorded in Jul-21
(Note: In the July 2021 billing cycle, MISO processed an Attachment BB recovery for Entergy's Riverbend unit for the February 2021 outage.  The approved amount of recovery was $5,143,569.35 which offset the charge for ELL.)</t>
  </si>
  <si>
    <t>Network Customer Transmission Expense</t>
  </si>
  <si>
    <t>Sch 41 - Network Customer Transmission Expense</t>
  </si>
  <si>
    <t>Sch 1 Network Customer Transmission Expense</t>
  </si>
  <si>
    <t>Sch 2 Network Customer Transmission Expense</t>
  </si>
  <si>
    <t>Due to implementation of FERC Order ER23-523 where the Schedule 2 rate was set to zero, along with the resettlement of Dec-22 data recorded in Apr-23</t>
  </si>
  <si>
    <t>Sch 9 Network Customer Transmission Expense</t>
  </si>
  <si>
    <t>Increase in the network rates and ELL's network customer coincident peak load in both the Cleco and ENO TPZs where ELL is  network customer</t>
  </si>
  <si>
    <t>Increase in the Schedule 26 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</si>
</sst>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11"/>
      <color theme="1"/>
      <name val="Times New Roman"/>
      <family val="1"/>
    </font>
    <font>
      <sz val="11"/>
      <name val="Calibri"/>
      <family val="2"/>
      <scheme val="minor"/>
    </font>
    <font>
      <sz val="1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A6A6A6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9">
    <xf numFmtId="0" fontId="0" fillId="0" borderId="0" xfId="0"/>
    <xf numFmtId="0" fontId="3" fillId="2" borderId="0" xfId="0" applyFont="1" applyFill="1" applyBorder="1" applyAlignment="1">
      <alignment vertical="center"/>
    </xf>
    <xf numFmtId="0" fontId="2" fillId="0" borderId="0" xfId="0" applyFont="1" applyBorder="1" applyAlignment="1">
      <alignment horizontal="center" vertical="center" wrapText="1"/>
    </xf>
    <xf numFmtId="0" fontId="0" fillId="0" borderId="0" xfId="0" applyFont="1" applyBorder="1"/>
    <xf numFmtId="0" fontId="2" fillId="0" borderId="0" xfId="0" applyFont="1" applyBorder="1" applyAlignment="1">
      <alignment vertical="center" wrapText="1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/>
    <xf numFmtId="4" fontId="0" fillId="0" borderId="0" xfId="0" applyNumberFormat="1" applyFont="1" applyBorder="1"/>
    <xf numFmtId="0" fontId="2" fillId="0" borderId="0" xfId="0" applyFont="1" applyBorder="1" applyAlignment="1"/>
    <xf numFmtId="44" fontId="0" fillId="0" borderId="0" xfId="2" applyFont="1" applyBorder="1" applyAlignment="1">
      <alignment horizontal="right" vertical="center" wrapText="1"/>
    </xf>
    <xf numFmtId="9" fontId="0" fillId="0" borderId="0" xfId="1" applyFont="1" applyFill="1" applyBorder="1"/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Font="1" applyBorder="1"/>
    <xf numFmtId="0" fontId="0" fillId="0" borderId="0" xfId="0" applyAlignment="1">
      <alignment wrapText="1"/>
    </xf>
    <xf numFmtId="0" fontId="2" fillId="0" borderId="0" xfId="0" applyFont="1" applyBorder="1" applyAlignment="1">
      <alignment horizontal="center"/>
    </xf>
    <xf numFmtId="0" fontId="0" fillId="0" borderId="0" xfId="0" applyFont="1" applyBorder="1"/>
    <xf numFmtId="0" fontId="0" fillId="0" borderId="0" xfId="0" applyFont="1" applyBorder="1" applyAlignment="1"/>
    <xf numFmtId="0" fontId="2" fillId="0" borderId="0" xfId="0" applyFont="1" applyBorder="1" applyAlignment="1">
      <alignment horizontal="center"/>
    </xf>
    <xf numFmtId="0" fontId="0" fillId="0" borderId="0" xfId="0" applyFont="1" applyBorder="1"/>
    <xf numFmtId="0" fontId="0" fillId="0" borderId="0" xfId="0" applyFont="1" applyBorder="1" applyAlignment="1"/>
    <xf numFmtId="0" fontId="7" fillId="0" borderId="1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6" fillId="0" borderId="0" xfId="0" applyFont="1"/>
    <xf numFmtId="0" fontId="8" fillId="0" borderId="4" xfId="0" applyFont="1" applyBorder="1" applyAlignment="1">
      <alignment vertical="center"/>
    </xf>
    <xf numFmtId="0" fontId="8" fillId="0" borderId="4" xfId="0" applyFont="1" applyBorder="1" applyAlignment="1">
      <alignment vertical="center" wrapText="1"/>
    </xf>
    <xf numFmtId="44" fontId="8" fillId="0" borderId="4" xfId="0" applyNumberFormat="1" applyFont="1" applyBorder="1" applyAlignment="1">
      <alignment horizontal="right" vertical="center" wrapText="1"/>
    </xf>
    <xf numFmtId="44" fontId="0" fillId="0" borderId="0" xfId="0" applyNumberFormat="1"/>
    <xf numFmtId="44" fontId="0" fillId="0" borderId="5" xfId="0" applyNumberFormat="1" applyBorder="1"/>
    <xf numFmtId="9" fontId="0" fillId="3" borderId="5" xfId="1" applyFont="1" applyFill="1" applyBorder="1"/>
    <xf numFmtId="44" fontId="0" fillId="3" borderId="5" xfId="0" applyNumberFormat="1" applyFill="1" applyBorder="1"/>
    <xf numFmtId="0" fontId="0" fillId="3" borderId="5" xfId="0" applyFill="1" applyBorder="1" applyAlignment="1">
      <alignment wrapText="1"/>
    </xf>
    <xf numFmtId="0" fontId="8" fillId="0" borderId="5" xfId="0" applyFont="1" applyBorder="1" applyAlignment="1">
      <alignment vertical="center"/>
    </xf>
    <xf numFmtId="0" fontId="8" fillId="0" borderId="5" xfId="0" applyFont="1" applyBorder="1" applyAlignment="1">
      <alignment vertical="center" wrapText="1"/>
    </xf>
    <xf numFmtId="44" fontId="8" fillId="0" borderId="5" xfId="0" applyNumberFormat="1" applyFont="1" applyBorder="1" applyAlignment="1">
      <alignment horizontal="right" vertical="center" wrapText="1"/>
    </xf>
    <xf numFmtId="0" fontId="5" fillId="3" borderId="5" xfId="0" applyFont="1" applyFill="1" applyBorder="1" applyAlignment="1">
      <alignment vertical="center" wrapText="1"/>
    </xf>
    <xf numFmtId="0" fontId="0" fillId="3" borderId="5" xfId="0" applyFill="1" applyBorder="1" applyAlignment="1">
      <alignment vertical="center" wrapText="1"/>
    </xf>
    <xf numFmtId="0" fontId="8" fillId="0" borderId="5" xfId="0" applyFont="1" applyBorder="1" applyAlignment="1">
      <alignment horizontal="right" vertical="center"/>
    </xf>
    <xf numFmtId="0" fontId="8" fillId="0" borderId="6" xfId="0" applyFont="1" applyBorder="1" applyAlignment="1">
      <alignment vertical="center"/>
    </xf>
    <xf numFmtId="0" fontId="8" fillId="0" borderId="6" xfId="0" applyFont="1" applyBorder="1" applyAlignment="1">
      <alignment vertical="center" wrapText="1"/>
    </xf>
    <xf numFmtId="44" fontId="8" fillId="0" borderId="6" xfId="0" applyNumberFormat="1" applyFont="1" applyBorder="1" applyAlignment="1">
      <alignment horizontal="right" vertical="center" wrapText="1"/>
    </xf>
    <xf numFmtId="0" fontId="9" fillId="0" borderId="1" xfId="0" applyFont="1" applyBorder="1" applyAlignment="1">
      <alignment vertical="center"/>
    </xf>
    <xf numFmtId="0" fontId="8" fillId="0" borderId="2" xfId="0" applyFont="1" applyBorder="1" applyAlignment="1">
      <alignment vertical="center" wrapText="1"/>
    </xf>
    <xf numFmtId="44" fontId="8" fillId="0" borderId="2" xfId="0" applyNumberFormat="1" applyFont="1" applyBorder="1" applyAlignment="1">
      <alignment horizontal="right" vertical="center" wrapText="1"/>
    </xf>
    <xf numFmtId="44" fontId="8" fillId="0" borderId="3" xfId="0" applyNumberFormat="1" applyFont="1" applyBorder="1" applyAlignment="1">
      <alignment horizontal="right" vertical="center" wrapText="1"/>
    </xf>
    <xf numFmtId="44" fontId="0" fillId="0" borderId="0" xfId="0" applyNumberFormat="1" applyAlignment="1">
      <alignment wrapText="1"/>
    </xf>
    <xf numFmtId="9" fontId="8" fillId="0" borderId="3" xfId="0" applyNumberFormat="1" applyFont="1" applyBorder="1" applyAlignment="1">
      <alignment horizontal="right" vertical="center" wrapText="1"/>
    </xf>
    <xf numFmtId="0" fontId="10" fillId="0" borderId="0" xfId="0" applyFont="1"/>
    <xf numFmtId="0" fontId="11" fillId="0" borderId="0" xfId="0" applyFont="1"/>
    <xf numFmtId="0" fontId="12" fillId="0" borderId="0" xfId="0" applyFont="1"/>
    <xf numFmtId="0" fontId="6" fillId="0" borderId="0" xfId="0" applyFont="1" applyAlignment="1">
      <alignment wrapText="1"/>
    </xf>
    <xf numFmtId="0" fontId="8" fillId="0" borderId="4" xfId="0" applyFont="1" applyBorder="1" applyAlignment="1">
      <alignment horizontal="left" vertical="center"/>
    </xf>
    <xf numFmtId="44" fontId="8" fillId="0" borderId="4" xfId="0" applyNumberFormat="1" applyFont="1" applyBorder="1" applyAlignment="1">
      <alignment vertical="center" wrapText="1"/>
    </xf>
    <xf numFmtId="0" fontId="8" fillId="0" borderId="6" xfId="0" applyFont="1" applyBorder="1" applyAlignment="1">
      <alignment horizontal="left" vertical="center"/>
    </xf>
    <xf numFmtId="44" fontId="8" fillId="0" borderId="6" xfId="0" applyNumberFormat="1" applyFont="1" applyBorder="1" applyAlignment="1">
      <alignment vertical="center" wrapText="1"/>
    </xf>
    <xf numFmtId="44" fontId="8" fillId="0" borderId="5" xfId="0" applyNumberFormat="1" applyFont="1" applyBorder="1" applyAlignment="1">
      <alignment vertical="center" wrapText="1"/>
    </xf>
    <xf numFmtId="0" fontId="0" fillId="3" borderId="5" xfId="0" applyFill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/>
    </xf>
    <xf numFmtId="44" fontId="8" fillId="0" borderId="7" xfId="0" applyNumberFormat="1" applyFont="1" applyBorder="1" applyAlignment="1">
      <alignment vertical="center" wrapText="1"/>
    </xf>
    <xf numFmtId="0" fontId="9" fillId="0" borderId="1" xfId="0" applyFont="1" applyBorder="1" applyAlignment="1">
      <alignment horizontal="left" vertical="center"/>
    </xf>
    <xf numFmtId="0" fontId="9" fillId="0" borderId="2" xfId="0" applyFont="1" applyBorder="1" applyAlignment="1">
      <alignment vertical="center" wrapText="1"/>
    </xf>
    <xf numFmtId="44" fontId="9" fillId="0" borderId="2" xfId="0" applyNumberFormat="1" applyFont="1" applyBorder="1" applyAlignment="1">
      <alignment vertical="center" wrapText="1"/>
    </xf>
    <xf numFmtId="44" fontId="9" fillId="0" borderId="3" xfId="0" applyNumberFormat="1" applyFont="1" applyBorder="1" applyAlignment="1">
      <alignment vertical="center" wrapText="1"/>
    </xf>
    <xf numFmtId="44" fontId="2" fillId="0" borderId="0" xfId="0" applyNumberFormat="1" applyFont="1"/>
    <xf numFmtId="9" fontId="9" fillId="0" borderId="3" xfId="0" applyNumberFormat="1" applyFont="1" applyBorder="1" applyAlignment="1">
      <alignment vertical="center" wrapText="1"/>
    </xf>
    <xf numFmtId="44" fontId="0" fillId="3" borderId="0" xfId="0" applyNumberFormat="1" applyFill="1"/>
    <xf numFmtId="0" fontId="0" fillId="3" borderId="0" xfId="0" applyFill="1"/>
    <xf numFmtId="0" fontId="6" fillId="3" borderId="0" xfId="0" applyFont="1" applyFill="1"/>
    <xf numFmtId="44" fontId="0" fillId="0" borderId="0" xfId="2" applyFont="1" applyFill="1" applyBorder="1" applyAlignment="1">
      <alignment horizontal="right" vertical="center" wrapText="1"/>
    </xf>
  </cellXfs>
  <cellStyles count="3">
    <cellStyle name="Currency" xfId="2" builtinId="4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78DECF-5946-490C-8FDA-48929148F47C}">
  <sheetPr>
    <pageSetUpPr fitToPage="1"/>
  </sheetPr>
  <dimension ref="A1:M14"/>
  <sheetViews>
    <sheetView workbookViewId="0">
      <pane ySplit="1" topLeftCell="A2" activePane="bottomLeft" state="frozen"/>
      <selection pane="bottomLeft" activeCell="K7" sqref="K7"/>
    </sheetView>
  </sheetViews>
  <sheetFormatPr defaultColWidth="9.140625" defaultRowHeight="15" x14ac:dyDescent="0.25"/>
  <cols>
    <col min="1" max="1" width="15.28515625" style="49" bestFit="1" customWidth="1"/>
    <col min="2" max="2" width="38.140625" style="49" bestFit="1" customWidth="1"/>
    <col min="3" max="3" width="16.140625" style="49" bestFit="1" customWidth="1"/>
    <col min="4" max="7" width="16.28515625" style="49" bestFit="1" customWidth="1"/>
    <col min="8" max="8" width="4.7109375" style="23" customWidth="1"/>
    <col min="9" max="9" width="17.85546875" style="23" bestFit="1" customWidth="1"/>
    <col min="10" max="10" width="11.28515625" style="23" bestFit="1" customWidth="1"/>
    <col min="11" max="11" width="16.85546875" style="23" bestFit="1" customWidth="1"/>
    <col min="12" max="12" width="9.140625" style="23"/>
    <col min="13" max="13" width="53" style="50" customWidth="1"/>
    <col min="14" max="16384" width="9.140625" style="23"/>
  </cols>
  <sheetData>
    <row r="1" spans="1:13" ht="57.75" thickBot="1" x14ac:dyDescent="0.3">
      <c r="A1" s="20" t="s">
        <v>0</v>
      </c>
      <c r="B1" s="21" t="s">
        <v>1</v>
      </c>
      <c r="C1" s="21" t="s">
        <v>37</v>
      </c>
      <c r="D1" s="21" t="s">
        <v>38</v>
      </c>
      <c r="E1" s="21" t="s">
        <v>39</v>
      </c>
      <c r="F1" s="22" t="s">
        <v>40</v>
      </c>
      <c r="G1" s="22" t="s">
        <v>41</v>
      </c>
      <c r="H1"/>
      <c r="I1" s="22" t="s">
        <v>42</v>
      </c>
      <c r="J1" s="22" t="s">
        <v>43</v>
      </c>
      <c r="K1" s="22" t="s">
        <v>44</v>
      </c>
      <c r="L1" s="22" t="s">
        <v>45</v>
      </c>
      <c r="M1" s="22" t="s">
        <v>46</v>
      </c>
    </row>
    <row r="2" spans="1:13" x14ac:dyDescent="0.25">
      <c r="A2" s="24">
        <v>456003</v>
      </c>
      <c r="B2" s="25" t="s">
        <v>9</v>
      </c>
      <c r="C2" s="25" t="s">
        <v>47</v>
      </c>
      <c r="D2" s="26">
        <v>-1858357.7500000005</v>
      </c>
      <c r="E2" s="26">
        <v>-1972500.13</v>
      </c>
      <c r="F2" s="26">
        <v>-1891803.2599999998</v>
      </c>
      <c r="G2" s="26">
        <v>-2066336.7</v>
      </c>
      <c r="H2" s="27"/>
      <c r="I2" s="28">
        <v>-1907553.7133333336</v>
      </c>
      <c r="J2" s="29">
        <v>8.3239064544716163E-2</v>
      </c>
      <c r="K2" s="30">
        <v>-174533.44000000018</v>
      </c>
      <c r="L2" s="29">
        <v>9.2257711829928979E-2</v>
      </c>
      <c r="M2" s="31"/>
    </row>
    <row r="3" spans="1:13" x14ac:dyDescent="0.25">
      <c r="A3" s="32">
        <v>456107</v>
      </c>
      <c r="B3" s="33" t="s">
        <v>10</v>
      </c>
      <c r="C3" s="33" t="s">
        <v>47</v>
      </c>
      <c r="D3" s="34">
        <v>-9816749.5199999996</v>
      </c>
      <c r="E3" s="34">
        <v>-12663318.5</v>
      </c>
      <c r="F3" s="34">
        <v>-15313310.41</v>
      </c>
      <c r="G3" s="34">
        <v>-14866107.109999999</v>
      </c>
      <c r="H3" s="27"/>
      <c r="I3" s="28">
        <v>-12597792.810000001</v>
      </c>
      <c r="J3" s="29">
        <v>0.18005648562496074</v>
      </c>
      <c r="K3" s="30">
        <v>447203.30000000075</v>
      </c>
      <c r="L3" s="29">
        <v>-2.920356787830573E-2</v>
      </c>
      <c r="M3" s="35"/>
    </row>
    <row r="4" spans="1:13" x14ac:dyDescent="0.25">
      <c r="A4" s="32">
        <v>456136</v>
      </c>
      <c r="B4" s="33" t="s">
        <v>11</v>
      </c>
      <c r="C4" s="33" t="s">
        <v>47</v>
      </c>
      <c r="D4" s="34">
        <v>-210616.77000000002</v>
      </c>
      <c r="E4" s="34">
        <v>-412264.75000000012</v>
      </c>
      <c r="F4" s="34">
        <v>-2323435.7999999998</v>
      </c>
      <c r="G4" s="34">
        <v>-710595.12</v>
      </c>
      <c r="H4" s="27"/>
      <c r="I4" s="28">
        <v>-982105.77333333332</v>
      </c>
      <c r="J4" s="29">
        <v>-0.27645764917133908</v>
      </c>
      <c r="K4" s="30">
        <v>1612840.6799999997</v>
      </c>
      <c r="L4" s="29">
        <v>-0.69416193036192342</v>
      </c>
      <c r="M4" s="36" t="s">
        <v>48</v>
      </c>
    </row>
    <row r="5" spans="1:13" x14ac:dyDescent="0.25">
      <c r="A5" s="32">
        <v>456137</v>
      </c>
      <c r="B5" s="33" t="s">
        <v>12</v>
      </c>
      <c r="C5" s="33" t="s">
        <v>47</v>
      </c>
      <c r="D5" s="34">
        <v>-7133728.8700000001</v>
      </c>
      <c r="E5" s="34">
        <v>-9266462.25</v>
      </c>
      <c r="F5" s="34">
        <v>-9519591.1199999992</v>
      </c>
      <c r="G5" s="34">
        <v>-10053806.939999999</v>
      </c>
      <c r="H5" s="27"/>
      <c r="I5" s="28">
        <v>-8639927.413333334</v>
      </c>
      <c r="J5" s="29">
        <v>0.16364483855324227</v>
      </c>
      <c r="K5" s="30">
        <v>-534215.8200000003</v>
      </c>
      <c r="L5" s="29">
        <v>5.6117517366649286E-2</v>
      </c>
      <c r="M5" s="36"/>
    </row>
    <row r="6" spans="1:13" x14ac:dyDescent="0.25">
      <c r="A6" s="32">
        <v>456138</v>
      </c>
      <c r="B6" s="33" t="s">
        <v>13</v>
      </c>
      <c r="C6" s="33" t="s">
        <v>47</v>
      </c>
      <c r="D6" s="34">
        <v>-459076.10000000009</v>
      </c>
      <c r="E6" s="34">
        <v>-1819887.3599999999</v>
      </c>
      <c r="F6" s="34">
        <v>-3657652.79</v>
      </c>
      <c r="G6" s="34">
        <v>-1415569.3</v>
      </c>
      <c r="H6" s="27"/>
      <c r="I6" s="28">
        <v>-1978872.0833333333</v>
      </c>
      <c r="J6" s="29">
        <v>-0.28465851233015099</v>
      </c>
      <c r="K6" s="30">
        <v>2242083.4900000002</v>
      </c>
      <c r="L6" s="29">
        <v>-0.61298423298401716</v>
      </c>
      <c r="M6" s="36" t="s">
        <v>49</v>
      </c>
    </row>
    <row r="7" spans="1:13" ht="45" x14ac:dyDescent="0.25">
      <c r="A7" s="32">
        <v>456139</v>
      </c>
      <c r="B7" s="33" t="s">
        <v>14</v>
      </c>
      <c r="C7" s="33" t="s">
        <v>47</v>
      </c>
      <c r="D7" s="34">
        <v>-55017847.030000001</v>
      </c>
      <c r="E7" s="34">
        <v>-72670595.299999997</v>
      </c>
      <c r="F7" s="34">
        <v>-102304155.84</v>
      </c>
      <c r="G7" s="34">
        <v>-95806267.170000002</v>
      </c>
      <c r="H7" s="27"/>
      <c r="I7" s="28">
        <v>-76664199.390000001</v>
      </c>
      <c r="J7" s="29">
        <v>0.2496871803567921</v>
      </c>
      <c r="K7" s="30">
        <v>6497888.6700000018</v>
      </c>
      <c r="L7" s="29">
        <v>-6.3515393061475078E-2</v>
      </c>
      <c r="M7" s="31" t="s">
        <v>50</v>
      </c>
    </row>
    <row r="8" spans="1:13" ht="30" x14ac:dyDescent="0.25">
      <c r="A8" s="32">
        <v>456141</v>
      </c>
      <c r="B8" s="33" t="s">
        <v>51</v>
      </c>
      <c r="C8" s="33" t="s">
        <v>47</v>
      </c>
      <c r="D8" s="34">
        <v>-2279113.2899999996</v>
      </c>
      <c r="E8" s="34">
        <v>0</v>
      </c>
      <c r="F8" s="34">
        <v>0</v>
      </c>
      <c r="G8" s="34">
        <v>0</v>
      </c>
      <c r="H8" s="27"/>
      <c r="I8" s="28">
        <v>-569778.32249999989</v>
      </c>
      <c r="J8" s="29">
        <v>-1</v>
      </c>
      <c r="K8" s="30">
        <v>0</v>
      </c>
      <c r="L8" s="29">
        <v>0</v>
      </c>
      <c r="M8" s="31" t="s">
        <v>52</v>
      </c>
    </row>
    <row r="9" spans="1:13" x14ac:dyDescent="0.25">
      <c r="A9" s="32">
        <v>456142</v>
      </c>
      <c r="B9" s="33" t="s">
        <v>15</v>
      </c>
      <c r="C9" s="33" t="s">
        <v>47</v>
      </c>
      <c r="D9" s="34">
        <v>62917.14</v>
      </c>
      <c r="E9" s="34">
        <v>61595.959999999992</v>
      </c>
      <c r="F9" s="34">
        <v>64668.900000000016</v>
      </c>
      <c r="G9" s="34">
        <v>60604.34</v>
      </c>
      <c r="H9" s="27"/>
      <c r="I9" s="28">
        <v>63060.666666666664</v>
      </c>
      <c r="J9" s="29">
        <v>-3.8951803025657851E-2</v>
      </c>
      <c r="K9" s="30">
        <v>-4064.5600000000195</v>
      </c>
      <c r="L9" s="29">
        <v>-6.2851849961883047E-2</v>
      </c>
      <c r="M9" s="31"/>
    </row>
    <row r="10" spans="1:13" ht="25.5" x14ac:dyDescent="0.25">
      <c r="A10" s="37" t="s">
        <v>16</v>
      </c>
      <c r="B10" s="33" t="s">
        <v>17</v>
      </c>
      <c r="C10" s="33" t="s">
        <v>47</v>
      </c>
      <c r="D10" s="34">
        <v>-2199999.9600000004</v>
      </c>
      <c r="E10" s="34">
        <v>-2199999.9600000004</v>
      </c>
      <c r="F10" s="34">
        <v>-2199999.9600000004</v>
      </c>
      <c r="G10" s="34">
        <v>-2199999.96</v>
      </c>
      <c r="H10" s="27"/>
      <c r="I10" s="28">
        <v>-2199999.9600000004</v>
      </c>
      <c r="J10" s="29">
        <v>-2.1166422535195826E-16</v>
      </c>
      <c r="K10" s="30">
        <v>0</v>
      </c>
      <c r="L10" s="29">
        <v>0</v>
      </c>
      <c r="M10" s="31"/>
    </row>
    <row r="11" spans="1:13" ht="25.5" x14ac:dyDescent="0.25">
      <c r="A11" s="32">
        <v>457131</v>
      </c>
      <c r="B11" s="33" t="s">
        <v>18</v>
      </c>
      <c r="C11" s="33" t="s">
        <v>47</v>
      </c>
      <c r="D11" s="34">
        <v>-1375520.97</v>
      </c>
      <c r="E11" s="34">
        <v>-1550531.13</v>
      </c>
      <c r="F11" s="34">
        <v>-1749459.25</v>
      </c>
      <c r="G11" s="34">
        <v>-1542042.96</v>
      </c>
      <c r="H11" s="27"/>
      <c r="I11" s="28">
        <v>-1558503.7833333332</v>
      </c>
      <c r="J11" s="29">
        <v>-1.0561939925565519E-2</v>
      </c>
      <c r="K11" s="30">
        <v>207416.29000000004</v>
      </c>
      <c r="L11" s="29">
        <v>-0.11856022939659785</v>
      </c>
      <c r="M11" s="31"/>
    </row>
    <row r="12" spans="1:13" ht="60.75" thickBot="1" x14ac:dyDescent="0.3">
      <c r="A12" s="38">
        <v>457132</v>
      </c>
      <c r="B12" s="39" t="s">
        <v>19</v>
      </c>
      <c r="C12" s="39" t="s">
        <v>47</v>
      </c>
      <c r="D12" s="40">
        <v>-19684028.579999998</v>
      </c>
      <c r="E12" s="40">
        <v>-23504734.920000002</v>
      </c>
      <c r="F12" s="40">
        <v>-20767944.339999996</v>
      </c>
      <c r="G12" s="34">
        <v>2447470.52</v>
      </c>
      <c r="H12" s="27"/>
      <c r="I12" s="28">
        <v>-21318902.613333333</v>
      </c>
      <c r="J12" s="29">
        <v>-1.1148028378566397</v>
      </c>
      <c r="K12" s="30">
        <v>23215414.859999996</v>
      </c>
      <c r="L12" s="29">
        <v>-1.1178484726235549</v>
      </c>
      <c r="M12" s="36" t="s">
        <v>53</v>
      </c>
    </row>
    <row r="13" spans="1:13" s="47" customFormat="1" ht="15.75" thickBot="1" x14ac:dyDescent="0.3">
      <c r="A13" s="41" t="s">
        <v>54</v>
      </c>
      <c r="B13" s="42"/>
      <c r="C13" s="42"/>
      <c r="D13" s="43">
        <v>-99972121.700000003</v>
      </c>
      <c r="E13" s="43">
        <v>-125998698.33999999</v>
      </c>
      <c r="F13" s="43">
        <v>-159662683.87</v>
      </c>
      <c r="G13" s="44">
        <v>-126152650.39999999</v>
      </c>
      <c r="H13" s="45"/>
      <c r="I13" s="44">
        <v>-128544501.30333333</v>
      </c>
      <c r="J13" s="46">
        <v>-1.8607181785933867E-2</v>
      </c>
      <c r="K13" s="44">
        <v>33510033.470000014</v>
      </c>
      <c r="L13" s="46">
        <v>-0.20988018400896002</v>
      </c>
      <c r="M13" s="44"/>
    </row>
    <row r="14" spans="1:13" x14ac:dyDescent="0.25">
      <c r="A14" s="48"/>
      <c r="B14" s="48"/>
      <c r="C14" s="48"/>
      <c r="D14" s="48"/>
      <c r="E14" s="48"/>
      <c r="F14" s="48"/>
      <c r="G14" s="48"/>
      <c r="H14"/>
      <c r="I14"/>
      <c r="J14"/>
      <c r="K14"/>
      <c r="L14"/>
      <c r="M14" s="13"/>
    </row>
  </sheetData>
  <phoneticPr fontId="4" type="noConversion"/>
  <printOptions gridLines="1"/>
  <pageMargins left="0.7" right="0.7" top="0.75" bottom="0.75" header="0.3" footer="0.3"/>
  <pageSetup scale="4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E440FA-8FB6-452F-ABD6-7CCC6637DEA6}">
  <sheetPr>
    <pageSetUpPr fitToPage="1"/>
  </sheetPr>
  <dimension ref="A1:M12"/>
  <sheetViews>
    <sheetView zoomScaleNormal="100" workbookViewId="0">
      <pane ySplit="1" topLeftCell="A2" activePane="bottomLeft" state="frozen"/>
      <selection pane="bottomLeft" activeCell="E3" sqref="E3"/>
    </sheetView>
  </sheetViews>
  <sheetFormatPr defaultColWidth="9.140625" defaultRowHeight="15" x14ac:dyDescent="0.25"/>
  <cols>
    <col min="1" max="1" width="15.42578125" style="23" bestFit="1" customWidth="1"/>
    <col min="2" max="2" width="38.5703125" style="23" customWidth="1"/>
    <col min="3" max="3" width="16.140625" style="23" customWidth="1"/>
    <col min="4" max="7" width="16.28515625" style="23" customWidth="1"/>
    <col min="8" max="8" width="3.5703125" style="23" customWidth="1"/>
    <col min="9" max="9" width="16.85546875" style="67" bestFit="1" customWidth="1"/>
    <col min="10" max="10" width="11.28515625" style="67" customWidth="1"/>
    <col min="11" max="11" width="16.42578125" style="67" bestFit="1" customWidth="1"/>
    <col min="12" max="12" width="9" style="67" bestFit="1" customWidth="1"/>
    <col min="13" max="13" width="52.85546875" style="67" bestFit="1" customWidth="1"/>
    <col min="14" max="16384" width="9.140625" style="23"/>
  </cols>
  <sheetData>
    <row r="1" spans="1:13" ht="57.75" thickBot="1" x14ac:dyDescent="0.3">
      <c r="A1" s="20" t="s">
        <v>0</v>
      </c>
      <c r="B1" s="21" t="s">
        <v>1</v>
      </c>
      <c r="C1" s="21" t="s">
        <v>37</v>
      </c>
      <c r="D1" s="21" t="s">
        <v>38</v>
      </c>
      <c r="E1" s="21" t="s">
        <v>39</v>
      </c>
      <c r="F1" s="22" t="s">
        <v>40</v>
      </c>
      <c r="G1" s="22" t="s">
        <v>41</v>
      </c>
      <c r="H1"/>
      <c r="I1" s="22" t="s">
        <v>42</v>
      </c>
      <c r="J1" s="22" t="s">
        <v>43</v>
      </c>
      <c r="K1" s="22" t="s">
        <v>44</v>
      </c>
      <c r="L1" s="22" t="s">
        <v>45</v>
      </c>
      <c r="M1" s="22" t="s">
        <v>46</v>
      </c>
    </row>
    <row r="2" spans="1:13" ht="30" x14ac:dyDescent="0.25">
      <c r="A2" s="51">
        <v>561410</v>
      </c>
      <c r="B2" s="25" t="s">
        <v>2</v>
      </c>
      <c r="C2" s="25" t="s">
        <v>55</v>
      </c>
      <c r="D2" s="52">
        <v>16672085.5</v>
      </c>
      <c r="E2" s="52">
        <v>18054683.719999999</v>
      </c>
      <c r="F2" s="52">
        <v>17064322.509999998</v>
      </c>
      <c r="G2" s="52">
        <v>15451561.77</v>
      </c>
      <c r="H2" s="45"/>
      <c r="I2" s="30">
        <v>17263697.243333332</v>
      </c>
      <c r="J2" s="29">
        <v>-0.10496798268592895</v>
      </c>
      <c r="K2" s="30">
        <v>-1612760.7399999984</v>
      </c>
      <c r="L2" s="29">
        <v>-9.4510680928287183E-2</v>
      </c>
      <c r="M2" s="31" t="s">
        <v>56</v>
      </c>
    </row>
    <row r="3" spans="1:13" ht="150" x14ac:dyDescent="0.25">
      <c r="A3" s="53" t="s">
        <v>3</v>
      </c>
      <c r="B3" s="39" t="s">
        <v>4</v>
      </c>
      <c r="C3" s="25" t="s">
        <v>55</v>
      </c>
      <c r="D3" s="54">
        <v>1214.01</v>
      </c>
      <c r="E3" s="54">
        <v>420734.34</v>
      </c>
      <c r="F3" s="55">
        <v>0</v>
      </c>
      <c r="G3" s="55">
        <v>31291.25</v>
      </c>
      <c r="H3" s="45"/>
      <c r="I3" s="30">
        <v>140649.45000000001</v>
      </c>
      <c r="J3" s="29">
        <v>-0.77752312575697946</v>
      </c>
      <c r="K3" s="30">
        <v>31291.25</v>
      </c>
      <c r="L3" s="29">
        <v>1</v>
      </c>
      <c r="M3" s="56" t="s">
        <v>57</v>
      </c>
    </row>
    <row r="4" spans="1:13" x14ac:dyDescent="0.25">
      <c r="A4" s="57">
        <v>565000</v>
      </c>
      <c r="B4" s="33" t="s">
        <v>58</v>
      </c>
      <c r="C4" s="25" t="s">
        <v>55</v>
      </c>
      <c r="D4" s="55">
        <v>3219517.9799999995</v>
      </c>
      <c r="E4" s="55">
        <v>3094097.29</v>
      </c>
      <c r="F4" s="58">
        <v>2989261.57</v>
      </c>
      <c r="G4" s="58">
        <v>2962481.33</v>
      </c>
      <c r="H4" s="45"/>
      <c r="I4" s="30">
        <v>3100958.9466666668</v>
      </c>
      <c r="J4" s="29">
        <v>-4.4656385024226558E-2</v>
      </c>
      <c r="K4" s="30">
        <v>-26780.239999999758</v>
      </c>
      <c r="L4" s="29">
        <v>-8.9588145342529395E-3</v>
      </c>
      <c r="M4" s="36"/>
    </row>
    <row r="5" spans="1:13" ht="25.5" x14ac:dyDescent="0.25">
      <c r="A5" s="32" t="s">
        <v>5</v>
      </c>
      <c r="B5" s="33" t="s">
        <v>59</v>
      </c>
      <c r="C5" s="25" t="s">
        <v>55</v>
      </c>
      <c r="D5" s="55">
        <v>804.59999999999991</v>
      </c>
      <c r="E5" s="55">
        <v>976.1</v>
      </c>
      <c r="F5" s="58">
        <v>1185.22</v>
      </c>
      <c r="G5" s="58">
        <v>892.64</v>
      </c>
      <c r="H5" s="45"/>
      <c r="I5" s="30">
        <v>988.64</v>
      </c>
      <c r="J5" s="29">
        <v>-9.7103091115067167E-2</v>
      </c>
      <c r="K5" s="30">
        <v>-292.58000000000004</v>
      </c>
      <c r="L5" s="29">
        <v>-0.2468571235719951</v>
      </c>
      <c r="M5" s="36"/>
    </row>
    <row r="6" spans="1:13" x14ac:dyDescent="0.25">
      <c r="A6" s="32" t="s">
        <v>6</v>
      </c>
      <c r="B6" s="33" t="s">
        <v>60</v>
      </c>
      <c r="C6" s="25" t="s">
        <v>55</v>
      </c>
      <c r="D6" s="55">
        <v>70581.179999999993</v>
      </c>
      <c r="E6" s="55">
        <v>68543.150000000009</v>
      </c>
      <c r="F6" s="58">
        <v>95270.290000000008</v>
      </c>
      <c r="G6" s="58">
        <v>91941.16</v>
      </c>
      <c r="H6" s="27"/>
      <c r="I6" s="30">
        <v>78131.540000000008</v>
      </c>
      <c r="J6" s="29">
        <v>0.17674834004295825</v>
      </c>
      <c r="K6" s="30">
        <v>-3329.1300000000047</v>
      </c>
      <c r="L6" s="29">
        <v>-3.4944052337827505E-2</v>
      </c>
      <c r="M6" s="36"/>
    </row>
    <row r="7" spans="1:13" ht="45" x14ac:dyDescent="0.25">
      <c r="A7" s="32" t="s">
        <v>7</v>
      </c>
      <c r="B7" s="33" t="s">
        <v>61</v>
      </c>
      <c r="C7" s="25" t="s">
        <v>55</v>
      </c>
      <c r="D7" s="55">
        <v>19359174.02</v>
      </c>
      <c r="E7" s="55">
        <v>22575478.020000003</v>
      </c>
      <c r="F7" s="58">
        <v>21971319.639999997</v>
      </c>
      <c r="G7" s="58">
        <v>-2022590.07</v>
      </c>
      <c r="H7" s="45"/>
      <c r="I7" s="30">
        <v>21301990.560000002</v>
      </c>
      <c r="J7" s="29">
        <v>-1.094948407018729</v>
      </c>
      <c r="K7" s="30">
        <v>-23993909.709999997</v>
      </c>
      <c r="L7" s="29">
        <v>-1.0920559212254946</v>
      </c>
      <c r="M7" s="36" t="s">
        <v>62</v>
      </c>
    </row>
    <row r="8" spans="1:13" ht="45" x14ac:dyDescent="0.25">
      <c r="A8" s="57" t="s">
        <v>8</v>
      </c>
      <c r="B8" s="33" t="s">
        <v>63</v>
      </c>
      <c r="C8" s="25" t="s">
        <v>55</v>
      </c>
      <c r="D8" s="55">
        <v>1994768.9400000002</v>
      </c>
      <c r="E8" s="55">
        <v>2448343.5800000005</v>
      </c>
      <c r="F8" s="58">
        <v>3193451.51</v>
      </c>
      <c r="G8" s="58">
        <v>3412219.08</v>
      </c>
      <c r="H8" s="45"/>
      <c r="I8" s="30">
        <v>2545521.3433333333</v>
      </c>
      <c r="J8" s="29">
        <v>0.34047946167747911</v>
      </c>
      <c r="K8" s="30">
        <v>218767.5700000003</v>
      </c>
      <c r="L8" s="29">
        <v>6.8505054582776587E-2</v>
      </c>
      <c r="M8" s="36" t="s">
        <v>64</v>
      </c>
    </row>
    <row r="9" spans="1:13" ht="25.5" x14ac:dyDescent="0.25">
      <c r="A9" s="51" t="s">
        <v>25</v>
      </c>
      <c r="B9" s="25" t="s">
        <v>26</v>
      </c>
      <c r="C9" s="25" t="s">
        <v>55</v>
      </c>
      <c r="D9" s="52">
        <v>12055.84</v>
      </c>
      <c r="E9" s="52">
        <v>44890.25</v>
      </c>
      <c r="F9" s="55">
        <v>131765.71</v>
      </c>
      <c r="G9" s="55">
        <v>237289.06</v>
      </c>
      <c r="H9" s="27"/>
      <c r="I9" s="30">
        <v>62903.933333333327</v>
      </c>
      <c r="J9" s="29">
        <v>2.7722451908147772</v>
      </c>
      <c r="K9" s="30">
        <v>105523.35</v>
      </c>
      <c r="L9" s="29">
        <v>0.80084074984303588</v>
      </c>
      <c r="M9" s="36" t="s">
        <v>65</v>
      </c>
    </row>
    <row r="10" spans="1:13" ht="26.25" thickBot="1" x14ac:dyDescent="0.3">
      <c r="A10" s="53" t="s">
        <v>27</v>
      </c>
      <c r="B10" s="39" t="s">
        <v>28</v>
      </c>
      <c r="C10" s="25" t="s">
        <v>55</v>
      </c>
      <c r="D10" s="54">
        <v>0</v>
      </c>
      <c r="E10" s="54">
        <v>3771.11</v>
      </c>
      <c r="F10" s="54">
        <v>4246.4100000000008</v>
      </c>
      <c r="G10" s="54">
        <v>3851.4</v>
      </c>
      <c r="H10" s="27"/>
      <c r="I10" s="30">
        <v>2672.5066666666667</v>
      </c>
      <c r="J10" s="29">
        <v>0.44111894950059372</v>
      </c>
      <c r="K10" s="30">
        <v>-395.01000000000067</v>
      </c>
      <c r="L10" s="29">
        <v>-9.3022105731665236E-2</v>
      </c>
      <c r="M10" s="36"/>
    </row>
    <row r="11" spans="1:13" s="47" customFormat="1" ht="15.75" thickBot="1" x14ac:dyDescent="0.3">
      <c r="A11" s="59" t="s">
        <v>54</v>
      </c>
      <c r="B11" s="60"/>
      <c r="C11" s="60"/>
      <c r="D11" s="61">
        <v>41330202.07</v>
      </c>
      <c r="E11" s="61">
        <v>46711517.560000002</v>
      </c>
      <c r="F11" s="61">
        <v>45450822.859999985</v>
      </c>
      <c r="G11" s="62">
        <v>20168937.620000001</v>
      </c>
      <c r="H11" s="63"/>
      <c r="I11" s="62">
        <v>44497514.163333327</v>
      </c>
      <c r="J11" s="64">
        <v>-0.54674012696602425</v>
      </c>
      <c r="K11" s="62">
        <v>-25281885.239999983</v>
      </c>
      <c r="L11" s="64">
        <v>-0.55624703028753908</v>
      </c>
      <c r="M11" s="22"/>
    </row>
    <row r="12" spans="1:13" x14ac:dyDescent="0.25">
      <c r="A12"/>
      <c r="B12"/>
      <c r="C12"/>
      <c r="D12" s="27"/>
      <c r="E12" s="27"/>
      <c r="F12" s="27"/>
      <c r="G12" s="27"/>
      <c r="H12" s="27"/>
      <c r="I12" s="65"/>
      <c r="J12" s="65"/>
      <c r="K12" s="65"/>
      <c r="L12" s="65"/>
      <c r="M12" s="66"/>
    </row>
  </sheetData>
  <phoneticPr fontId="4" type="noConversion"/>
  <printOptions gridLines="1"/>
  <pageMargins left="0.7" right="0.7" top="0.75" bottom="0.75" header="0.3" footer="0.3"/>
  <pageSetup scale="5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D2E59E-FCE6-410C-8F5D-F8A539AA0C6D}">
  <dimension ref="A1:J8"/>
  <sheetViews>
    <sheetView tabSelected="1" workbookViewId="0">
      <selection activeCell="C22" sqref="C22"/>
    </sheetView>
  </sheetViews>
  <sheetFormatPr defaultRowHeight="15" x14ac:dyDescent="0.25"/>
  <cols>
    <col min="1" max="1" width="22.42578125" style="3" bestFit="1" customWidth="1"/>
    <col min="2" max="3" width="16.7109375" style="3" bestFit="1" customWidth="1"/>
    <col min="4" max="4" width="17" style="3" bestFit="1" customWidth="1"/>
    <col min="5" max="5" width="17" style="15" customWidth="1"/>
    <col min="6" max="6" width="2.7109375" style="3" customWidth="1"/>
    <col min="7" max="7" width="20.5703125" style="3" bestFit="1" customWidth="1"/>
    <col min="8" max="8" width="19" style="3" bestFit="1" customWidth="1"/>
    <col min="9" max="9" width="19.85546875" style="3" bestFit="1" customWidth="1"/>
    <col min="10" max="10" width="19" style="3" bestFit="1" customWidth="1"/>
    <col min="11" max="16384" width="9.140625" style="3"/>
  </cols>
  <sheetData>
    <row r="1" spans="1:10" x14ac:dyDescent="0.25">
      <c r="A1" s="17" t="s">
        <v>21</v>
      </c>
      <c r="B1" s="17"/>
      <c r="C1" s="17"/>
      <c r="D1" s="17"/>
      <c r="E1" s="14"/>
      <c r="F1" s="8"/>
      <c r="G1" s="8"/>
      <c r="H1" s="8"/>
      <c r="I1" s="8"/>
    </row>
    <row r="2" spans="1:10" ht="51" customHeight="1" x14ac:dyDescent="0.25">
      <c r="A2" s="4"/>
      <c r="B2" s="2" t="s">
        <v>30</v>
      </c>
      <c r="C2" s="2" t="s">
        <v>29</v>
      </c>
      <c r="D2" s="11" t="s">
        <v>31</v>
      </c>
      <c r="E2" s="11" t="s">
        <v>34</v>
      </c>
      <c r="F2" s="1"/>
      <c r="G2" s="2" t="s">
        <v>35</v>
      </c>
      <c r="H2" s="2" t="s">
        <v>36</v>
      </c>
      <c r="I2" s="2" t="s">
        <v>32</v>
      </c>
      <c r="J2" s="2" t="s">
        <v>33</v>
      </c>
    </row>
    <row r="3" spans="1:10" x14ac:dyDescent="0.25">
      <c r="A3" s="5" t="s">
        <v>22</v>
      </c>
      <c r="B3" s="9">
        <v>-1422293.56</v>
      </c>
      <c r="C3" s="9">
        <v>-706454.6</v>
      </c>
      <c r="D3" s="68">
        <v>303900.46000000002</v>
      </c>
      <c r="E3" s="68">
        <v>-8373904.3200000003</v>
      </c>
      <c r="F3" s="1"/>
      <c r="G3" s="9">
        <f>AVERAGE(B3:D3)</f>
        <v>-608282.56666666677</v>
      </c>
      <c r="H3" s="10">
        <f>(E3/G3)-1</f>
        <v>12.766471010156078</v>
      </c>
      <c r="I3" s="9">
        <f>E3-D3</f>
        <v>-8677804.7800000012</v>
      </c>
      <c r="J3" s="10">
        <f>E3/D3-1</f>
        <v>-28.554760265910751</v>
      </c>
    </row>
    <row r="4" spans="1:10" x14ac:dyDescent="0.25">
      <c r="A4" s="5" t="s">
        <v>24</v>
      </c>
      <c r="B4" s="9">
        <v>-165760769.84999999</v>
      </c>
      <c r="C4" s="9">
        <v>-224239785.36000001</v>
      </c>
      <c r="D4" s="68">
        <v>-270054473.5</v>
      </c>
      <c r="E4" s="68">
        <v>-173315002</v>
      </c>
      <c r="F4" s="1"/>
      <c r="G4" s="9">
        <f>AVERAGE(B4:D4)</f>
        <v>-220018342.90333334</v>
      </c>
      <c r="H4" s="10">
        <f>(E4/G4)-1</f>
        <v>-0.21227021477865049</v>
      </c>
      <c r="I4" s="9">
        <f>E4-D4</f>
        <v>96739471.5</v>
      </c>
      <c r="J4" s="10">
        <f>E4/D4-1</f>
        <v>-0.35822206626027253</v>
      </c>
    </row>
    <row r="6" spans="1:10" x14ac:dyDescent="0.25">
      <c r="A6" s="19" t="s">
        <v>20</v>
      </c>
      <c r="B6" s="19"/>
      <c r="C6" s="19"/>
      <c r="D6" s="19"/>
      <c r="E6" s="16"/>
      <c r="F6" s="6"/>
      <c r="G6" s="6"/>
      <c r="H6" s="6"/>
      <c r="I6" s="6"/>
    </row>
    <row r="7" spans="1:10" x14ac:dyDescent="0.25">
      <c r="A7" s="18" t="s">
        <v>23</v>
      </c>
      <c r="B7" s="18"/>
      <c r="C7" s="18"/>
      <c r="D7" s="18"/>
      <c r="I7" s="7"/>
    </row>
    <row r="8" spans="1:10" x14ac:dyDescent="0.25">
      <c r="B8" s="12"/>
      <c r="C8" s="12"/>
      <c r="D8" s="12"/>
      <c r="F8" s="12"/>
      <c r="G8" s="12"/>
    </row>
  </sheetData>
  <mergeCells count="3">
    <mergeCell ref="A1:D1"/>
    <mergeCell ref="A7:D7"/>
    <mergeCell ref="A6:D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Transmission Revenues</vt:lpstr>
      <vt:lpstr>Transmission Charges (Expenses)</vt:lpstr>
      <vt:lpstr>Energy and Capacity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Moulder, Aubree</dc:creator>
  <cp:lastModifiedBy>Moulder, Aubree</cp:lastModifiedBy>
  <cp:lastPrinted>2022-06-15T20:02:32Z</cp:lastPrinted>
  <dcterms:created xsi:type="dcterms:W3CDTF">2021-06-08T20:05:52Z</dcterms:created>
  <dcterms:modified xsi:type="dcterms:W3CDTF">2024-06-10T20:02:01Z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391f082-e357-48ae-be1c-7e151bab59c6_Enabled">
    <vt:lpwstr>true</vt:lpwstr>
  </property>
  <property fmtid="{D5CDD505-2E9C-101B-9397-08002B2CF9AE}" pid="3" name="MSIP_Label_4391f082-e357-48ae-be1c-7e151bab59c6_SetDate">
    <vt:lpwstr>2021-06-08T20:05:53Z</vt:lpwstr>
  </property>
  <property fmtid="{D5CDD505-2E9C-101B-9397-08002B2CF9AE}" pid="4" name="MSIP_Label_4391f082-e357-48ae-be1c-7e151bab59c6_Method">
    <vt:lpwstr>Standard</vt:lpwstr>
  </property>
  <property fmtid="{D5CDD505-2E9C-101B-9397-08002B2CF9AE}" pid="5" name="MSIP_Label_4391f082-e357-48ae-be1c-7e151bab59c6_Name">
    <vt:lpwstr>4391f082-e357-48ae-be1c-7e151bab59c6</vt:lpwstr>
  </property>
  <property fmtid="{D5CDD505-2E9C-101B-9397-08002B2CF9AE}" pid="6" name="MSIP_Label_4391f082-e357-48ae-be1c-7e151bab59c6_SiteId">
    <vt:lpwstr>e0c13469-6a2d-4ac3-835b-8ec9ed03c9a7</vt:lpwstr>
  </property>
  <property fmtid="{D5CDD505-2E9C-101B-9397-08002B2CF9AE}" pid="7" name="MSIP_Label_4391f082-e357-48ae-be1c-7e151bab59c6_ActionId">
    <vt:lpwstr>bb265d87-75f8-48a0-bb7c-96133a62e3c8</vt:lpwstr>
  </property>
  <property fmtid="{D5CDD505-2E9C-101B-9397-08002B2CF9AE}" pid="8" name="MSIP_Label_4391f082-e357-48ae-be1c-7e151bab59c6_ContentBits">
    <vt:lpwstr>0</vt:lpwstr>
  </property>
</Properties>
</file>